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firstSheet="1" activeTab="4"/>
  </bookViews>
  <sheets>
    <sheet name="scheme’s AUM " sheetId="1" r:id="rId1"/>
    <sheet name="Investment objective" sheetId="2" r:id="rId2"/>
    <sheet name="Expense ratios" sheetId="3" r:id="rId3"/>
    <sheet name="Portfolio disclosure" sheetId="4" r:id="rId4"/>
    <sheet name="Scheme’s past performance" sheetId="5" r:id="rId5"/>
  </sheets>
  <externalReferences>
    <externalReference r:id="rId8"/>
  </externalReferences>
  <definedNames>
    <definedName name="_xlfn.SUMIFS" hidden="1">#NAME?</definedName>
    <definedName name="_xlnm.Print_Area" localSheetId="3">'Portfolio disclosure'!$B$1:$H$115</definedName>
  </definedNames>
  <calcPr fullCalcOnLoad="1"/>
</workbook>
</file>

<file path=xl/sharedStrings.xml><?xml version="1.0" encoding="utf-8"?>
<sst xmlns="http://schemas.openxmlformats.org/spreadsheetml/2006/main" count="253" uniqueCount="109">
  <si>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</si>
  <si>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</si>
  <si>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</si>
  <si>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</si>
  <si>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</si>
  <si>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</si>
  <si>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</si>
  <si>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</si>
  <si>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</si>
  <si>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</si>
  <si>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</si>
  <si>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</si>
  <si>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</si>
  <si>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</si>
  <si>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</si>
  <si>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</si>
  <si>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</si>
  <si>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</si>
  <si>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Babcock Borsig Limited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</si>
  <si>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</si>
  <si>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</si>
  <si>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</si>
  <si>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</si>
  <si>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</si>
  <si>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</si>
  <si>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</si>
  <si>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</si>
  <si>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</si>
  <si>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</si>
  <si>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</si>
  <si>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</si>
  <si>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</si>
  <si>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</si>
  <si>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</si>
  <si>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</si>
  <si>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 xml:space="preserve">IL&amp;FS Wind Energy Limited </t>
  </si>
  <si>
    <t>INE810V08023</t>
  </si>
  <si>
    <t>Bhilwara Green Energy Limited</t>
  </si>
  <si>
    <t>INE030N07019</t>
  </si>
  <si>
    <t>Bhilangana Hydro Power Limited</t>
  </si>
  <si>
    <t>Non Convertible Debentures-Privately placed (Unlisted)</t>
  </si>
  <si>
    <t>Abhitech Developers Private Limited</t>
  </si>
  <si>
    <t>INE683V07026</t>
  </si>
  <si>
    <t>AMRI Hospitals Limited</t>
  </si>
  <si>
    <t>INE437M07034</t>
  </si>
  <si>
    <t>AD Hydro Power Limited</t>
  </si>
  <si>
    <t>IL&amp;FS  Infrastructure Debt Fund Series 1B</t>
  </si>
  <si>
    <t>INE030N07027</t>
  </si>
  <si>
    <t>INE810V08031</t>
  </si>
  <si>
    <t>INE572H07020</t>
  </si>
  <si>
    <t>INE437M07042</t>
  </si>
  <si>
    <t>IL&amp;FS  Infrastructure Debt Fund Series 1C</t>
  </si>
  <si>
    <t>INE030N07035</t>
  </si>
  <si>
    <t>INE810V08015</t>
  </si>
  <si>
    <t>INE572H07038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</si>
  <si>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</si>
  <si>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</si>
  <si>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</si>
  <si>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Quantity</t>
  </si>
  <si>
    <t>BG Wind Power Limited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</si>
  <si>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</si>
  <si>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</si>
  <si>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IL&amp;FS Solar Power Limited</t>
  </si>
  <si>
    <t>INE656Y08016</t>
  </si>
  <si>
    <t>INE030N07043</t>
  </si>
  <si>
    <t>INE434K07027</t>
  </si>
  <si>
    <t>INE434K07019</t>
  </si>
  <si>
    <t xml:space="preserve"> IL&amp;FS Infrastructure Debt Fund Series - 3A</t>
  </si>
  <si>
    <t>Kanchanjunga Power Company Private Limited</t>
  </si>
  <si>
    <t>IL&amp;FS  Infrastructure Debt Fund Series 3A</t>
  </si>
  <si>
    <t>INE437M07067</t>
  </si>
  <si>
    <t>INE453I07153</t>
  </si>
  <si>
    <t>INE453I07161</t>
  </si>
  <si>
    <t>INE453I07146</t>
  </si>
  <si>
    <t>INE453I07138</t>
  </si>
  <si>
    <t>Clean Max Enviro Energy Solutions Private Limited</t>
  </si>
  <si>
    <t>GHV Hospitality India Pvt Limited</t>
  </si>
  <si>
    <t>INE117N07014</t>
  </si>
  <si>
    <t>Janaadhar Private Limited</t>
  </si>
  <si>
    <t xml:space="preserve"> IL&amp;FS Infrastructure Debt Fund Series - 3B</t>
  </si>
  <si>
    <t>IL&amp;FS  Infrastructure Debt Fund Series 3B</t>
  </si>
  <si>
    <t>INE437M07075</t>
  </si>
  <si>
    <t>INE117N07030</t>
  </si>
  <si>
    <t>INE117N07022</t>
  </si>
  <si>
    <t>IL&amp;FS Infrastructure Debt Fund - Series 3-A and 3-B</t>
  </si>
  <si>
    <t>(d) For the Scheme, IL&amp;FS Infrastructure Debt Fund-Series 3A &amp; 3B, performance will be provided after completion of one year</t>
  </si>
  <si>
    <t>IL&amp;FS Wind Energy Limited</t>
  </si>
  <si>
    <t>Tanglin Development Limited</t>
  </si>
  <si>
    <t>INE647U07015</t>
  </si>
  <si>
    <t>Bhilangana Hydro Power Limited.</t>
  </si>
  <si>
    <r>
      <t>Bhilangana Hydro Power Limited</t>
    </r>
    <r>
      <rPr>
        <sz val="12"/>
        <color indexed="9"/>
        <rFont val="Times New Roman"/>
        <family val="1"/>
      </rPr>
      <t>..</t>
    </r>
  </si>
  <si>
    <t>Bhilangana Hydro Power Limited….</t>
  </si>
  <si>
    <t>IL&amp;FS Wind Energy Limited.</t>
  </si>
  <si>
    <t>INE131S07022</t>
  </si>
  <si>
    <t>AMRI Hospitals Limited.</t>
  </si>
  <si>
    <t>INE453I07120</t>
  </si>
  <si>
    <t>INE882W07022</t>
  </si>
  <si>
    <t>INE311I07088</t>
  </si>
  <si>
    <t>Kaynes Technology India Private Limited</t>
  </si>
  <si>
    <t>Kanchanjunga Power Company Private Limited.</t>
  </si>
  <si>
    <t>INE01F007012</t>
  </si>
  <si>
    <t>INE683V07018</t>
  </si>
  <si>
    <t>INE918Z07019</t>
  </si>
  <si>
    <t>Portfolio as on September 30, 2018</t>
  </si>
  <si>
    <t>DB Power Limited</t>
  </si>
  <si>
    <t>Time Technoplast Limited</t>
  </si>
  <si>
    <t>Williamson Limited</t>
  </si>
  <si>
    <t>Electrosteel Limited</t>
  </si>
  <si>
    <t>INE086A07141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</si>
</sst>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_)_£_ ;_ * \(#,##0\)_£_ ;_ * &quot;-&quot;??_)_£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Rupee Foradian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23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0" tint="-0.4999699890613556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2"/>
      <color theme="0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17" fontId="50" fillId="0" borderId="0" xfId="0" applyNumberFormat="1" applyFont="1" applyAlignment="1">
      <alignment/>
    </xf>
    <xf numFmtId="171" fontId="0" fillId="0" borderId="0" xfId="0" applyNumberFormat="1" applyAlignment="1">
      <alignment/>
    </xf>
    <xf numFmtId="9" fontId="0" fillId="0" borderId="0" xfId="102" applyFont="1" applyAlignment="1">
      <alignment/>
    </xf>
    <xf numFmtId="172" fontId="0" fillId="0" borderId="0" xfId="102" applyNumberFormat="1" applyFont="1" applyAlignment="1">
      <alignment/>
    </xf>
    <xf numFmtId="0" fontId="0" fillId="0" borderId="0" xfId="0" applyAlignment="1">
      <alignment vertical="top"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justify" vertical="top" wrapText="1"/>
    </xf>
    <xf numFmtId="10" fontId="55" fillId="0" borderId="10" xfId="0" applyNumberFormat="1" applyFont="1" applyBorder="1" applyAlignment="1">
      <alignment horizontal="justify" vertical="top" wrapText="1"/>
    </xf>
    <xf numFmtId="0" fontId="55" fillId="0" borderId="10" xfId="0" applyFont="1" applyBorder="1" applyAlignment="1">
      <alignment horizontal="justify" vertical="top" wrapText="1"/>
    </xf>
    <xf numFmtId="0" fontId="56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58" fillId="0" borderId="0" xfId="0" applyFont="1" applyAlignment="1">
      <alignment vertical="top"/>
    </xf>
    <xf numFmtId="4" fontId="6" fillId="0" borderId="0" xfId="96" applyNumberFormat="1" applyFont="1" applyFill="1" applyBorder="1">
      <alignment/>
      <protection/>
    </xf>
    <xf numFmtId="172" fontId="0" fillId="0" borderId="10" xfId="70" applyNumberFormat="1" applyFont="1" applyBorder="1" applyAlignment="1">
      <alignment/>
    </xf>
    <xf numFmtId="0" fontId="6" fillId="0" borderId="0" xfId="95" applyFont="1" applyFill="1" applyBorder="1">
      <alignment/>
      <protection/>
    </xf>
    <xf numFmtId="173" fontId="7" fillId="0" borderId="0" xfId="73" applyNumberFormat="1" applyFont="1" applyFill="1" applyBorder="1" applyAlignment="1">
      <alignment horizontal="center" vertical="top" wrapText="1"/>
    </xf>
    <xf numFmtId="0" fontId="6" fillId="0" borderId="0" xfId="95" applyFont="1" applyBorder="1">
      <alignment/>
      <protection/>
    </xf>
    <xf numFmtId="39" fontId="7" fillId="33" borderId="0" xfId="73" applyNumberFormat="1" applyFont="1" applyFill="1" applyBorder="1" applyAlignment="1">
      <alignment horizontal="center" vertical="top" wrapText="1"/>
    </xf>
    <xf numFmtId="10" fontId="6" fillId="0" borderId="0" xfId="95" applyNumberFormat="1" applyFont="1" applyBorder="1">
      <alignment/>
      <protection/>
    </xf>
    <xf numFmtId="0" fontId="8" fillId="0" borderId="0" xfId="95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10" fontId="6" fillId="0" borderId="0" xfId="95" applyNumberFormat="1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0" fontId="9" fillId="34" borderId="0" xfId="95" applyFont="1" applyFill="1" applyBorder="1">
      <alignment/>
      <protection/>
    </xf>
    <xf numFmtId="39" fontId="9" fillId="34" borderId="0" xfId="95" applyNumberFormat="1" applyFont="1" applyFill="1" applyBorder="1">
      <alignment/>
      <protection/>
    </xf>
    <xf numFmtId="10" fontId="9" fillId="34" borderId="0" xfId="95" applyNumberFormat="1" applyFont="1" applyFill="1" applyBorder="1">
      <alignment/>
      <protection/>
    </xf>
    <xf numFmtId="171" fontId="6" fillId="0" borderId="0" xfId="73" applyFont="1" applyFill="1" applyBorder="1" applyAlignment="1">
      <alignment/>
    </xf>
    <xf numFmtId="10" fontId="9" fillId="34" borderId="0" xfId="95" applyNumberFormat="1" applyFont="1" applyFill="1" applyBorder="1" applyAlignment="1">
      <alignment horizontal="right"/>
      <protection/>
    </xf>
    <xf numFmtId="0" fontId="9" fillId="35" borderId="0" xfId="95" applyFont="1" applyFill="1" applyBorder="1">
      <alignment/>
      <protection/>
    </xf>
    <xf numFmtId="39" fontId="9" fillId="35" borderId="0" xfId="95" applyNumberFormat="1" applyFont="1" applyFill="1" applyBorder="1">
      <alignment/>
      <protection/>
    </xf>
    <xf numFmtId="10" fontId="9" fillId="35" borderId="0" xfId="104" applyNumberFormat="1" applyFont="1" applyFill="1" applyBorder="1" applyAlignment="1">
      <alignment/>
    </xf>
    <xf numFmtId="39" fontId="8" fillId="0" borderId="0" xfId="95" applyNumberFormat="1" applyFont="1" applyFill="1" applyBorder="1">
      <alignment/>
      <protection/>
    </xf>
    <xf numFmtId="4" fontId="9" fillId="34" borderId="0" xfId="95" applyNumberFormat="1" applyFont="1" applyFill="1" applyBorder="1">
      <alignment/>
      <protection/>
    </xf>
    <xf numFmtId="10" fontId="9" fillId="34" borderId="0" xfId="73" applyNumberFormat="1" applyFont="1" applyFill="1" applyBorder="1" applyAlignment="1">
      <alignment/>
    </xf>
    <xf numFmtId="39" fontId="8" fillId="0" borderId="0" xfId="95" applyNumberFormat="1" applyFont="1" applyBorder="1">
      <alignment/>
      <protection/>
    </xf>
    <xf numFmtId="3" fontId="6" fillId="0" borderId="0" xfId="95" applyNumberFormat="1" applyFont="1" applyFill="1" applyBorder="1">
      <alignment/>
      <protection/>
    </xf>
    <xf numFmtId="3" fontId="6" fillId="0" borderId="0" xfId="95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0" fontId="7" fillId="33" borderId="0" xfId="95" applyFont="1" applyFill="1" applyBorder="1" applyAlignment="1">
      <alignment vertical="top" wrapText="1"/>
      <protection/>
    </xf>
    <xf numFmtId="173" fontId="7" fillId="33" borderId="0" xfId="73" applyNumberFormat="1" applyFont="1" applyFill="1" applyBorder="1" applyAlignment="1">
      <alignment vertical="top" wrapText="1"/>
    </xf>
    <xf numFmtId="10" fontId="7" fillId="33" borderId="0" xfId="104" applyNumberFormat="1" applyFont="1" applyFill="1" applyBorder="1" applyAlignment="1">
      <alignment vertical="top" wrapText="1"/>
    </xf>
    <xf numFmtId="3" fontId="59" fillId="34" borderId="0" xfId="95" applyNumberFormat="1" applyFont="1" applyFill="1" applyBorder="1">
      <alignment/>
      <protection/>
    </xf>
    <xf numFmtId="172" fontId="60" fillId="35" borderId="0" xfId="95" applyNumberFormat="1" applyFont="1" applyFill="1" applyBorder="1">
      <alignment/>
      <protection/>
    </xf>
    <xf numFmtId="3" fontId="60" fillId="34" borderId="0" xfId="95" applyNumberFormat="1" applyFont="1" applyFill="1" applyBorder="1">
      <alignment/>
      <protection/>
    </xf>
    <xf numFmtId="4" fontId="60" fillId="34" borderId="0" xfId="95" applyNumberFormat="1" applyFont="1" applyFill="1" applyBorder="1">
      <alignment/>
      <protection/>
    </xf>
    <xf numFmtId="0" fontId="7" fillId="15" borderId="0" xfId="95" applyFont="1" applyFill="1" applyBorder="1" applyAlignment="1">
      <alignment horizontal="center" vertical="top" wrapText="1"/>
      <protection/>
    </xf>
    <xf numFmtId="0" fontId="6" fillId="0" borderId="0" xfId="95" applyFont="1" applyFill="1" applyBorder="1" applyAlignment="1">
      <alignment horizontal="center" vertical="top" wrapText="1"/>
      <protection/>
    </xf>
    <xf numFmtId="173" fontId="61" fillId="36" borderId="0" xfId="73" applyNumberFormat="1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left" vertical="top"/>
    </xf>
    <xf numFmtId="0" fontId="57" fillId="0" borderId="0" xfId="0" applyFont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</cellXfs>
  <cellStyles count="96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ercent 2 2" xfId="104"/>
    <cellStyle name="Title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3314700</xdr:colOff>
      <xdr:row>0</xdr:row>
      <xdr:rowOff>0</xdr:rowOff>
    </xdr:from>
    <xdr:to>
      <xdr:col>7</xdr:col>
      <xdr:colOff>419100</xdr:colOff>
      <xdr:row>2</xdr:row>
      <xdr:rowOff>123825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0"/>
          <a:ext cx="3571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F\Live%20_IDF\NAV\2014-2015\2015-2016\2016-2017\2018-2019\Sep%2018\Portfolio\IL&amp;FS%20Mutual%20Fund%20(IDF)%20Portfolio-3009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ortfolio disclosure"/>
      <sheetName val="Series 1"/>
      <sheetName val="Portfolio disclosure Series 2"/>
      <sheetName val="Series 2"/>
      <sheetName val="Series 3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MASTER"/>
      <sheetName val="Group Company"/>
    </sheetNames>
    <sheetDataSet>
      <sheetData sheetId="3">
        <row r="6">
          <cell r="M6">
            <v>406649000</v>
          </cell>
          <cell r="U6">
            <v>484635000</v>
          </cell>
        </row>
        <row r="7">
          <cell r="E7">
            <v>119774373.62</v>
          </cell>
          <cell r="M7">
            <v>117142991</v>
          </cell>
          <cell r="U7">
            <v>458495999</v>
          </cell>
        </row>
        <row r="8">
          <cell r="E8">
            <v>33165000</v>
          </cell>
          <cell r="M8">
            <v>207388000</v>
          </cell>
        </row>
        <row r="9">
          <cell r="E9">
            <v>50867925.5</v>
          </cell>
          <cell r="M9">
            <v>19987397</v>
          </cell>
          <cell r="U9">
            <v>119924384</v>
          </cell>
        </row>
        <row r="10">
          <cell r="E10">
            <v>905231780</v>
          </cell>
          <cell r="U10">
            <v>378551472</v>
          </cell>
        </row>
        <row r="12">
          <cell r="E12">
            <v>481900000</v>
          </cell>
          <cell r="M12">
            <v>245000000</v>
          </cell>
        </row>
        <row r="13">
          <cell r="M13">
            <v>596994301</v>
          </cell>
          <cell r="U13">
            <v>675574904</v>
          </cell>
        </row>
        <row r="14">
          <cell r="E14">
            <v>573999999</v>
          </cell>
        </row>
        <row r="15">
          <cell r="M15">
            <v>580000000</v>
          </cell>
          <cell r="U15">
            <v>261000000</v>
          </cell>
        </row>
        <row r="16">
          <cell r="U16">
            <v>630000000</v>
          </cell>
        </row>
        <row r="17">
          <cell r="E17">
            <v>179999999</v>
          </cell>
          <cell r="M17">
            <v>200000000</v>
          </cell>
          <cell r="U17">
            <v>270000000</v>
          </cell>
        </row>
        <row r="18">
          <cell r="E18">
            <v>990349315</v>
          </cell>
          <cell r="M18">
            <v>347688685</v>
          </cell>
          <cell r="U18">
            <v>108973479</v>
          </cell>
        </row>
        <row r="19">
          <cell r="E19">
            <v>1389486</v>
          </cell>
          <cell r="M19">
            <v>40835720</v>
          </cell>
          <cell r="U19">
            <v>11168419</v>
          </cell>
        </row>
        <row r="20">
          <cell r="M20">
            <v>584029462.26</v>
          </cell>
          <cell r="U20">
            <v>384216437.47</v>
          </cell>
        </row>
        <row r="23">
          <cell r="E23">
            <v>0</v>
          </cell>
          <cell r="K23">
            <v>0</v>
          </cell>
          <cell r="S23">
            <v>29.8</v>
          </cell>
        </row>
        <row r="24">
          <cell r="E24">
            <v>129664301.08</v>
          </cell>
          <cell r="K24">
            <v>27986673.39</v>
          </cell>
          <cell r="S24">
            <v>36300079.84</v>
          </cell>
        </row>
      </sheetData>
      <sheetData sheetId="6">
        <row r="7">
          <cell r="E7">
            <v>287558000</v>
          </cell>
        </row>
        <row r="8">
          <cell r="E8">
            <v>149999999</v>
          </cell>
        </row>
        <row r="9">
          <cell r="M9">
            <v>409741643</v>
          </cell>
        </row>
        <row r="10">
          <cell r="E10">
            <v>97486499</v>
          </cell>
          <cell r="M10">
            <v>158257304</v>
          </cell>
        </row>
        <row r="11">
          <cell r="E11">
            <v>251021370</v>
          </cell>
          <cell r="M11">
            <v>234650411</v>
          </cell>
        </row>
        <row r="12">
          <cell r="E12">
            <v>155669419</v>
          </cell>
        </row>
        <row r="13">
          <cell r="E13">
            <v>5000000</v>
          </cell>
        </row>
        <row r="14">
          <cell r="M14">
            <v>70000000</v>
          </cell>
        </row>
        <row r="16">
          <cell r="E16">
            <v>70000000</v>
          </cell>
          <cell r="M16">
            <v>10000000</v>
          </cell>
        </row>
        <row r="17">
          <cell r="E17">
            <v>10000000</v>
          </cell>
          <cell r="M17">
            <v>10000000</v>
          </cell>
        </row>
        <row r="18">
          <cell r="E18">
            <v>12000000</v>
          </cell>
          <cell r="M18">
            <v>14000000</v>
          </cell>
        </row>
        <row r="22">
          <cell r="C22">
            <v>0</v>
          </cell>
          <cell r="K22">
            <v>0</v>
          </cell>
        </row>
        <row r="23">
          <cell r="C23">
            <v>18960974.05</v>
          </cell>
          <cell r="K23">
            <v>15858247.16</v>
          </cell>
        </row>
      </sheetData>
      <sheetData sheetId="7">
        <row r="12">
          <cell r="B12">
            <v>1</v>
          </cell>
        </row>
        <row r="14">
          <cell r="B14">
            <v>715</v>
          </cell>
        </row>
        <row r="16">
          <cell r="B16">
            <v>574</v>
          </cell>
        </row>
        <row r="18">
          <cell r="B18">
            <v>420000</v>
          </cell>
        </row>
        <row r="20">
          <cell r="B20">
            <v>200</v>
          </cell>
        </row>
        <row r="22">
          <cell r="B22">
            <v>180</v>
          </cell>
        </row>
        <row r="24">
          <cell r="B24">
            <v>139</v>
          </cell>
        </row>
        <row r="26">
          <cell r="B26">
            <v>531328</v>
          </cell>
        </row>
        <row r="28">
          <cell r="B28">
            <v>175</v>
          </cell>
        </row>
        <row r="30">
          <cell r="B30">
            <v>49</v>
          </cell>
        </row>
        <row r="32">
          <cell r="B32">
            <v>43900</v>
          </cell>
        </row>
        <row r="34">
          <cell r="B34">
            <v>42</v>
          </cell>
        </row>
        <row r="36">
          <cell r="B36">
            <v>44220</v>
          </cell>
        </row>
        <row r="38">
          <cell r="B38">
            <v>107469</v>
          </cell>
        </row>
        <row r="40">
          <cell r="B40">
            <v>18000</v>
          </cell>
        </row>
        <row r="42">
          <cell r="B42">
            <v>1</v>
          </cell>
        </row>
        <row r="62">
          <cell r="B62" t="str">
            <v>Quantity</v>
          </cell>
        </row>
        <row r="65">
          <cell r="B65">
            <v>547</v>
          </cell>
        </row>
        <row r="67">
          <cell r="B67">
            <v>1</v>
          </cell>
        </row>
        <row r="69">
          <cell r="B69">
            <v>580</v>
          </cell>
        </row>
        <row r="71">
          <cell r="B71">
            <v>1</v>
          </cell>
        </row>
        <row r="73">
          <cell r="B73">
            <v>200</v>
          </cell>
        </row>
        <row r="75">
          <cell r="B75">
            <v>251889</v>
          </cell>
        </row>
        <row r="77">
          <cell r="B77">
            <v>207388</v>
          </cell>
        </row>
        <row r="79">
          <cell r="B79">
            <v>200</v>
          </cell>
        </row>
        <row r="81">
          <cell r="B81">
            <v>175000</v>
          </cell>
        </row>
        <row r="83">
          <cell r="B83">
            <v>150</v>
          </cell>
        </row>
        <row r="85">
          <cell r="B85">
            <v>100756</v>
          </cell>
        </row>
        <row r="87">
          <cell r="B87">
            <v>70727</v>
          </cell>
        </row>
        <row r="89">
          <cell r="B89">
            <v>70000</v>
          </cell>
        </row>
        <row r="91">
          <cell r="B91">
            <v>54004</v>
          </cell>
        </row>
        <row r="93">
          <cell r="B93">
            <v>46416</v>
          </cell>
        </row>
        <row r="95">
          <cell r="B95">
            <v>35</v>
          </cell>
        </row>
        <row r="97">
          <cell r="B97">
            <v>1</v>
          </cell>
        </row>
        <row r="99">
          <cell r="B99">
            <v>20</v>
          </cell>
        </row>
        <row r="113">
          <cell r="B113">
            <v>0.003</v>
          </cell>
        </row>
        <row r="116">
          <cell r="B116" t="str">
            <v>Quantity</v>
          </cell>
        </row>
        <row r="119">
          <cell r="B119">
            <v>619</v>
          </cell>
        </row>
        <row r="121">
          <cell r="B121">
            <v>650</v>
          </cell>
        </row>
        <row r="123">
          <cell r="B123">
            <v>404</v>
          </cell>
        </row>
        <row r="125">
          <cell r="B125">
            <v>1</v>
          </cell>
        </row>
        <row r="127">
          <cell r="B127">
            <v>279</v>
          </cell>
        </row>
        <row r="129">
          <cell r="B129">
            <v>270</v>
          </cell>
        </row>
        <row r="131">
          <cell r="B131">
            <v>261</v>
          </cell>
        </row>
        <row r="133">
          <cell r="B133">
            <v>241454</v>
          </cell>
        </row>
        <row r="135">
          <cell r="B135">
            <v>212594</v>
          </cell>
        </row>
        <row r="137">
          <cell r="B137">
            <v>171285</v>
          </cell>
        </row>
        <row r="139">
          <cell r="B139">
            <v>148</v>
          </cell>
        </row>
        <row r="141">
          <cell r="B141">
            <v>120</v>
          </cell>
        </row>
        <row r="143">
          <cell r="B143">
            <v>116791</v>
          </cell>
        </row>
        <row r="145">
          <cell r="B145">
            <v>12</v>
          </cell>
        </row>
        <row r="147">
          <cell r="B147">
            <v>100756</v>
          </cell>
        </row>
        <row r="149">
          <cell r="B149">
            <v>100251</v>
          </cell>
        </row>
        <row r="151">
          <cell r="B151">
            <v>65</v>
          </cell>
        </row>
        <row r="153">
          <cell r="B153">
            <v>20</v>
          </cell>
        </row>
        <row r="155">
          <cell r="B155">
            <v>20</v>
          </cell>
        </row>
        <row r="317">
          <cell r="B317" t="str">
            <v>Quantity</v>
          </cell>
        </row>
        <row r="320">
          <cell r="B320">
            <v>287558</v>
          </cell>
        </row>
        <row r="322">
          <cell r="B322">
            <v>180</v>
          </cell>
        </row>
        <row r="324">
          <cell r="B324">
            <v>146</v>
          </cell>
        </row>
        <row r="326">
          <cell r="B326">
            <v>150000</v>
          </cell>
        </row>
        <row r="328">
          <cell r="B328">
            <v>100</v>
          </cell>
        </row>
        <row r="330">
          <cell r="B330">
            <v>77</v>
          </cell>
        </row>
        <row r="332">
          <cell r="B332">
            <v>80</v>
          </cell>
        </row>
        <row r="334">
          <cell r="B334">
            <v>82</v>
          </cell>
        </row>
        <row r="336">
          <cell r="B336">
            <v>125</v>
          </cell>
        </row>
        <row r="338">
          <cell r="B338">
            <v>70</v>
          </cell>
        </row>
        <row r="340">
          <cell r="B340">
            <v>60</v>
          </cell>
        </row>
        <row r="342">
          <cell r="B342">
            <v>50</v>
          </cell>
        </row>
        <row r="344">
          <cell r="B344">
            <v>40</v>
          </cell>
        </row>
        <row r="346">
          <cell r="B346">
            <v>12</v>
          </cell>
        </row>
        <row r="348">
          <cell r="B348">
            <v>100</v>
          </cell>
        </row>
        <row r="362">
          <cell r="B362">
            <v>-2022791.94</v>
          </cell>
        </row>
        <row r="364">
          <cell r="B364">
            <v>1494519823.62</v>
          </cell>
        </row>
        <row r="365">
          <cell r="B365" t="str">
            <v>Quantity</v>
          </cell>
        </row>
        <row r="368">
          <cell r="B368">
            <v>410</v>
          </cell>
        </row>
        <row r="370">
          <cell r="B370">
            <v>340000</v>
          </cell>
        </row>
        <row r="372">
          <cell r="B372">
            <v>215</v>
          </cell>
        </row>
        <row r="374">
          <cell r="B374">
            <v>160</v>
          </cell>
        </row>
        <row r="376">
          <cell r="B376">
            <v>125</v>
          </cell>
        </row>
        <row r="378">
          <cell r="B378">
            <v>100</v>
          </cell>
        </row>
        <row r="380">
          <cell r="B380">
            <v>70000</v>
          </cell>
        </row>
        <row r="382">
          <cell r="B382">
            <v>70000</v>
          </cell>
        </row>
        <row r="384">
          <cell r="B384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3" sqref="B2:B9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  <col min="3" max="3" width="11.00390625" style="0" bestFit="1" customWidth="1"/>
    <col min="4" max="5" width="14.28125" style="0" bestFit="1" customWidth="1"/>
  </cols>
  <sheetData>
    <row r="1" spans="1:2" ht="15">
      <c r="A1" s="3" t="s">
        <v>6</v>
      </c>
      <c r="B1" s="4">
        <v>43373</v>
      </c>
    </row>
    <row r="2" spans="1:5" ht="15">
      <c r="A2" t="s">
        <v>0</v>
      </c>
      <c r="B2" s="17">
        <v>3896342178.56721</v>
      </c>
      <c r="C2" s="5"/>
      <c r="D2" s="6"/>
      <c r="E2" s="7"/>
    </row>
    <row r="3" spans="1:5" ht="15">
      <c r="A3" t="s">
        <v>1</v>
      </c>
      <c r="B3" s="17">
        <v>3852457006.34982</v>
      </c>
      <c r="C3" s="5"/>
      <c r="D3" s="6"/>
      <c r="E3" s="7"/>
    </row>
    <row r="4" spans="1:5" ht="15">
      <c r="A4" t="s">
        <v>2</v>
      </c>
      <c r="B4" s="17">
        <v>4496672066.53243</v>
      </c>
      <c r="C4" s="5"/>
      <c r="D4" s="6"/>
      <c r="E4" s="7"/>
    </row>
    <row r="5" spans="1:5" ht="15">
      <c r="A5" t="s">
        <v>3</v>
      </c>
      <c r="B5" s="17">
        <v>1576757819.91795</v>
      </c>
      <c r="C5" s="5"/>
      <c r="D5" s="6"/>
      <c r="E5" s="7"/>
    </row>
    <row r="6" spans="1:5" ht="15">
      <c r="A6" t="s">
        <v>4</v>
      </c>
      <c r="B6" s="17">
        <v>2156312166.16651</v>
      </c>
      <c r="C6" s="5"/>
      <c r="D6" s="6"/>
      <c r="E6" s="7"/>
    </row>
    <row r="7" spans="1:5" ht="15">
      <c r="A7" t="s">
        <v>5</v>
      </c>
      <c r="B7" s="17">
        <v>1707699234.05144</v>
      </c>
      <c r="C7" s="5"/>
      <c r="D7" s="6"/>
      <c r="E7" s="7"/>
    </row>
    <row r="8" spans="1:2" ht="15">
      <c r="A8" t="s">
        <v>67</v>
      </c>
      <c r="B8" s="17">
        <v>1494519823.62058</v>
      </c>
    </row>
    <row r="9" spans="1:2" ht="15">
      <c r="A9" t="s">
        <v>79</v>
      </c>
      <c r="B9" s="17">
        <v>1592507605.2425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" t="s">
        <v>11</v>
      </c>
    </row>
    <row r="2" ht="15">
      <c r="A2" t="s">
        <v>9</v>
      </c>
    </row>
    <row r="3" ht="15">
      <c r="A3" t="s">
        <v>10</v>
      </c>
    </row>
    <row r="5" ht="15">
      <c r="A5" s="2" t="s">
        <v>8</v>
      </c>
    </row>
    <row r="6" ht="15">
      <c r="A6" t="s">
        <v>9</v>
      </c>
    </row>
    <row r="7" ht="15">
      <c r="A7" t="s">
        <v>10</v>
      </c>
    </row>
    <row r="9" ht="15">
      <c r="A9" s="2" t="s">
        <v>84</v>
      </c>
    </row>
    <row r="10" ht="15">
      <c r="A10" t="s">
        <v>9</v>
      </c>
    </row>
    <row r="11" ht="15">
      <c r="A11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6</v>
      </c>
      <c r="B1" s="1">
        <f>+'scheme’s AUM '!B1</f>
        <v>43373</v>
      </c>
    </row>
    <row r="2" spans="1:2" ht="15">
      <c r="A2" t="s">
        <v>0</v>
      </c>
      <c r="B2">
        <v>1.48</v>
      </c>
    </row>
    <row r="3" spans="1:2" ht="15">
      <c r="A3" t="s">
        <v>1</v>
      </c>
      <c r="B3">
        <v>1.48</v>
      </c>
    </row>
    <row r="4" spans="1:2" ht="15">
      <c r="A4" t="s">
        <v>2</v>
      </c>
      <c r="B4">
        <v>1.48</v>
      </c>
    </row>
    <row r="5" spans="1:2" ht="15">
      <c r="A5" t="s">
        <v>3</v>
      </c>
      <c r="B5">
        <v>1.48</v>
      </c>
    </row>
    <row r="6" spans="1:2" ht="15">
      <c r="A6" t="s">
        <v>4</v>
      </c>
      <c r="B6">
        <v>1.48</v>
      </c>
    </row>
    <row r="7" spans="1:2" ht="15">
      <c r="A7" t="s">
        <v>5</v>
      </c>
      <c r="B7">
        <v>1.48</v>
      </c>
    </row>
    <row r="8" spans="1:2" ht="15">
      <c r="A8" t="s">
        <v>67</v>
      </c>
      <c r="B8">
        <v>1.51</v>
      </c>
    </row>
    <row r="9" spans="1:5" ht="15">
      <c r="A9" t="s">
        <v>79</v>
      </c>
      <c r="B9">
        <v>1.48</v>
      </c>
      <c r="E9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15"/>
  <sheetViews>
    <sheetView view="pageBreakPreview" zoomScale="87" zoomScaleSheetLayoutView="87" workbookViewId="0" topLeftCell="B1">
      <selection activeCell="B1" sqref="B1"/>
    </sheetView>
  </sheetViews>
  <sheetFormatPr defaultColWidth="9.140625" defaultRowHeight="15.75" customHeight="1" zeroHeight="1"/>
  <cols>
    <col min="1" max="1" width="53.8515625" style="18" hidden="1" customWidth="1"/>
    <col min="2" max="2" width="7.57421875" style="18" customWidth="1"/>
    <col min="3" max="3" width="61.28125" style="18" customWidth="1"/>
    <col min="4" max="4" width="20.00390625" style="18" bestFit="1" customWidth="1"/>
    <col min="5" max="5" width="15.7109375" style="24" customWidth="1"/>
    <col min="6" max="6" width="20.140625" style="24" hidden="1" customWidth="1"/>
    <col min="7" max="7" width="16.8515625" style="18" hidden="1" customWidth="1"/>
    <col min="8" max="8" width="15.8515625" style="18" customWidth="1"/>
    <col min="9" max="16384" width="9.140625" style="18" customWidth="1"/>
  </cols>
  <sheetData>
    <row r="1" ht="15.75"/>
    <row r="2" ht="15.75"/>
    <row r="3" ht="15.75"/>
    <row r="4" spans="2:8" ht="30.75" customHeight="1">
      <c r="B4" s="54" t="s">
        <v>56</v>
      </c>
      <c r="C4" s="54"/>
      <c r="D4" s="54"/>
      <c r="E4" s="54"/>
      <c r="F4" s="54"/>
      <c r="G4" s="54"/>
      <c r="H4" s="54"/>
    </row>
    <row r="5" spans="2:8" ht="15.75" customHeight="1">
      <c r="B5" s="55" t="s">
        <v>103</v>
      </c>
      <c r="C5" s="55"/>
      <c r="D5" s="55"/>
      <c r="E5" s="55"/>
      <c r="F5" s="55"/>
      <c r="G5" s="55"/>
      <c r="H5" s="55"/>
    </row>
    <row r="6" spans="2:8" ht="15.75">
      <c r="B6" s="19"/>
      <c r="C6" s="19"/>
      <c r="D6" s="19"/>
      <c r="E6" s="19"/>
      <c r="F6" s="19"/>
      <c r="G6" s="19"/>
      <c r="H6" s="19"/>
    </row>
    <row r="7" spans="2:8" s="20" customFormat="1" ht="15.75" customHeight="1">
      <c r="B7" s="53" t="s">
        <v>29</v>
      </c>
      <c r="C7" s="53"/>
      <c r="D7" s="53"/>
      <c r="E7" s="53"/>
      <c r="F7" s="53"/>
      <c r="G7" s="53"/>
      <c r="H7" s="53"/>
    </row>
    <row r="8" spans="2:8" s="20" customFormat="1" ht="15.75" customHeight="1">
      <c r="B8" s="46" t="s">
        <v>30</v>
      </c>
      <c r="C8" s="47" t="s">
        <v>31</v>
      </c>
      <c r="D8" s="47" t="s">
        <v>32</v>
      </c>
      <c r="E8" s="47" t="s">
        <v>58</v>
      </c>
      <c r="F8" s="45"/>
      <c r="G8" s="21" t="s">
        <v>60</v>
      </c>
      <c r="H8" s="48" t="s">
        <v>33</v>
      </c>
    </row>
    <row r="9" spans="2:8" ht="15.75">
      <c r="B9" s="46"/>
      <c r="C9" s="47"/>
      <c r="D9" s="47"/>
      <c r="E9" s="47"/>
      <c r="F9" s="45"/>
      <c r="G9" s="21" t="s">
        <v>61</v>
      </c>
      <c r="H9" s="48"/>
    </row>
    <row r="10" spans="3:8" ht="15.75">
      <c r="C10" s="23" t="s">
        <v>34</v>
      </c>
      <c r="G10" s="25"/>
      <c r="H10" s="26"/>
    </row>
    <row r="11" spans="1:8" ht="15.75">
      <c r="A11" s="18" t="str">
        <f>+$B$7&amp;C11</f>
        <v>IL&amp;FS  Infrastructure Debt Fund Series 1AIL&amp;FS Wind Energy Limited</v>
      </c>
      <c r="B11" s="18">
        <v>1</v>
      </c>
      <c r="C11" s="18" t="s">
        <v>86</v>
      </c>
      <c r="D11" s="18" t="s">
        <v>36</v>
      </c>
      <c r="E11" s="27">
        <v>715</v>
      </c>
      <c r="F11" s="27">
        <f>'[1]Series 1'!E10</f>
        <v>905231780</v>
      </c>
      <c r="G11" s="28">
        <f>+F11/100000</f>
        <v>9052.3178</v>
      </c>
      <c r="H11" s="26">
        <f>G11/$G$27</f>
        <v>0.2323286144713971</v>
      </c>
    </row>
    <row r="12" spans="1:8" ht="15.75">
      <c r="A12" s="18" t="str">
        <f aca="true" t="shared" si="0" ref="A12:A24">+$B$7&amp;C12</f>
        <v>IL&amp;FS  Infrastructure Debt Fund Series 1ABhilwara Green Energy Limited</v>
      </c>
      <c r="B12" s="18">
        <f>+B11+1</f>
        <v>2</v>
      </c>
      <c r="C12" s="18" t="s">
        <v>37</v>
      </c>
      <c r="D12" s="18" t="s">
        <v>38</v>
      </c>
      <c r="E12" s="27">
        <v>638797</v>
      </c>
      <c r="F12" s="27">
        <f>+'[1]Series 1'!E7</f>
        <v>119774373.62</v>
      </c>
      <c r="G12" s="28">
        <f>+F12/100000</f>
        <v>1197.7437362</v>
      </c>
      <c r="H12" s="26">
        <f>G12/$G$27</f>
        <v>0.03074020917859739</v>
      </c>
    </row>
    <row r="13" spans="1:8" ht="15.75">
      <c r="A13" s="18" t="str">
        <f t="shared" si="0"/>
        <v>IL&amp;FS  Infrastructure Debt Fund Series 1ANon Convertible Debentures-Privately placed (Unlisted)</v>
      </c>
      <c r="C13" s="23" t="s">
        <v>40</v>
      </c>
      <c r="G13" s="25"/>
      <c r="H13" s="26"/>
    </row>
    <row r="14" spans="1:8" ht="15.75">
      <c r="A14" s="18" t="str">
        <f t="shared" si="0"/>
        <v>IL&amp;FS  Infrastructure Debt Fund Series 1AClean Max Enviro Energy Solutions Private Limited</v>
      </c>
      <c r="B14" s="18">
        <v>3</v>
      </c>
      <c r="C14" s="18" t="s">
        <v>75</v>
      </c>
      <c r="D14" s="18" t="s">
        <v>88</v>
      </c>
      <c r="E14" s="27">
        <v>574</v>
      </c>
      <c r="F14" s="24">
        <f>+'[1]Series 1'!E14</f>
        <v>573999999</v>
      </c>
      <c r="G14" s="25">
        <f aca="true" t="shared" si="1" ref="G14:G23">+F14/100000</f>
        <v>5739.99999</v>
      </c>
      <c r="H14" s="26">
        <f aca="true" t="shared" si="2" ref="H14:H23">G14/$G$27</f>
        <v>0.1473176565611222</v>
      </c>
    </row>
    <row r="15" spans="1:8" ht="15.75">
      <c r="A15" s="18" t="str">
        <f t="shared" si="0"/>
        <v>IL&amp;FS  Infrastructure Debt Fund Series 1AAbhitech Developers Private Limited</v>
      </c>
      <c r="B15" s="18">
        <v>4</v>
      </c>
      <c r="C15" s="18" t="s">
        <v>41</v>
      </c>
      <c r="D15" s="18" t="s">
        <v>42</v>
      </c>
      <c r="E15" s="27">
        <v>481900</v>
      </c>
      <c r="F15" s="24">
        <f>'[1]Series 1'!E12</f>
        <v>481900000</v>
      </c>
      <c r="G15" s="25">
        <f t="shared" si="1"/>
        <v>4819</v>
      </c>
      <c r="H15" s="26">
        <f t="shared" si="2"/>
        <v>0.12368010247471234</v>
      </c>
    </row>
    <row r="16" spans="1:8" ht="15.75">
      <c r="A16" s="18" t="str">
        <f t="shared" si="0"/>
        <v>IL&amp;FS  Infrastructure Debt Fund Series 1ABhilangana Hydro Power Limited</v>
      </c>
      <c r="B16" s="18">
        <v>5</v>
      </c>
      <c r="C16" s="18" t="s">
        <v>39</v>
      </c>
      <c r="D16" s="18" t="s">
        <v>71</v>
      </c>
      <c r="E16" s="27">
        <v>200</v>
      </c>
      <c r="F16" s="24">
        <v>200000000</v>
      </c>
      <c r="G16" s="25">
        <f t="shared" si="1"/>
        <v>2000</v>
      </c>
      <c r="H16" s="26">
        <f t="shared" si="2"/>
        <v>0.05133019401316138</v>
      </c>
    </row>
    <row r="17" spans="1:8" ht="15.75">
      <c r="A17" s="18" t="str">
        <f t="shared" si="0"/>
        <v>IL&amp;FS  Infrastructure Debt Fund Series 1AGHV Hospitality India Pvt Limited</v>
      </c>
      <c r="B17" s="18">
        <v>6</v>
      </c>
      <c r="C17" s="18" t="s">
        <v>76</v>
      </c>
      <c r="D17" s="18" t="s">
        <v>100</v>
      </c>
      <c r="E17" s="27">
        <v>180</v>
      </c>
      <c r="F17" s="24">
        <f>+'[1]Series 1'!E17</f>
        <v>179999999</v>
      </c>
      <c r="G17" s="25">
        <f t="shared" si="1"/>
        <v>1799.99999</v>
      </c>
      <c r="H17" s="26">
        <f t="shared" si="2"/>
        <v>0.04619717435519427</v>
      </c>
    </row>
    <row r="18" spans="1:8" ht="15.75">
      <c r="A18" s="18" t="str">
        <f t="shared" si="0"/>
        <v>IL&amp;FS  Infrastructure Debt Fund Series 1ABhilangana Hydro Power Limited.</v>
      </c>
      <c r="B18" s="18">
        <v>7</v>
      </c>
      <c r="C18" s="18" t="s">
        <v>89</v>
      </c>
      <c r="D18" s="18" t="s">
        <v>73</v>
      </c>
      <c r="E18" s="27">
        <v>139</v>
      </c>
      <c r="F18" s="24">
        <v>139000000</v>
      </c>
      <c r="G18" s="25">
        <f t="shared" si="1"/>
        <v>1390</v>
      </c>
      <c r="H18" s="26">
        <f t="shared" si="2"/>
        <v>0.035674484839147154</v>
      </c>
    </row>
    <row r="19" spans="1:8" ht="15.75">
      <c r="A19" s="18" t="str">
        <f t="shared" si="0"/>
        <v>IL&amp;FS  Infrastructure Debt Fund Series 1ABhilangana Hydro Power Limited..</v>
      </c>
      <c r="B19" s="18">
        <v>8</v>
      </c>
      <c r="C19" s="18" t="s">
        <v>90</v>
      </c>
      <c r="D19" s="18" t="s">
        <v>72</v>
      </c>
      <c r="E19" s="27">
        <v>42</v>
      </c>
      <c r="F19" s="24">
        <v>42000000</v>
      </c>
      <c r="G19" s="25">
        <f t="shared" si="1"/>
        <v>420</v>
      </c>
      <c r="H19" s="26">
        <f t="shared" si="2"/>
        <v>0.010779340742763889</v>
      </c>
    </row>
    <row r="20" spans="1:8" ht="15.75">
      <c r="A20" s="18" t="str">
        <f t="shared" si="0"/>
        <v>IL&amp;FS  Infrastructure Debt Fund Series 1AAMRI Hospitals Limited</v>
      </c>
      <c r="B20" s="18">
        <v>9</v>
      </c>
      <c r="C20" s="18" t="s">
        <v>43</v>
      </c>
      <c r="D20" s="18" t="s">
        <v>44</v>
      </c>
      <c r="E20" s="27">
        <v>175</v>
      </c>
      <c r="F20" s="24">
        <f>'[1]Series 1'!E9</f>
        <v>50867925.5</v>
      </c>
      <c r="G20" s="25">
        <f t="shared" si="1"/>
        <v>508.679255</v>
      </c>
      <c r="H20" s="26">
        <f t="shared" si="2"/>
        <v>0.013055302424810195</v>
      </c>
    </row>
    <row r="21" spans="1:8" ht="15.75">
      <c r="A21" s="18" t="str">
        <f t="shared" si="0"/>
        <v>IL&amp;FS  Infrastructure Debt Fund Series 1ADB Power Limited</v>
      </c>
      <c r="B21" s="18">
        <v>10</v>
      </c>
      <c r="C21" s="18" t="s">
        <v>104</v>
      </c>
      <c r="D21" s="18" t="s">
        <v>25</v>
      </c>
      <c r="E21" s="27">
        <v>1</v>
      </c>
      <c r="F21" s="24">
        <f>+'[1]Series 1'!E18</f>
        <v>990349315</v>
      </c>
      <c r="G21" s="25">
        <f t="shared" si="1"/>
        <v>9903.49315</v>
      </c>
      <c r="H21" s="26">
        <f t="shared" si="2"/>
        <v>0.25417411239875737</v>
      </c>
    </row>
    <row r="22" spans="1:8" ht="15.75">
      <c r="A22" s="18" t="str">
        <f t="shared" si="0"/>
        <v>IL&amp;FS  Infrastructure Debt Fund Series 1ABhilangana Hydro Power Limited….</v>
      </c>
      <c r="B22" s="18">
        <v>11</v>
      </c>
      <c r="C22" s="18" t="s">
        <v>91</v>
      </c>
      <c r="D22" s="18" t="s">
        <v>74</v>
      </c>
      <c r="E22" s="27">
        <v>49</v>
      </c>
      <c r="F22" s="24">
        <v>49000000</v>
      </c>
      <c r="G22" s="25">
        <f t="shared" si="1"/>
        <v>490</v>
      </c>
      <c r="H22" s="26">
        <f t="shared" si="2"/>
        <v>0.012575897533224538</v>
      </c>
    </row>
    <row r="23" spans="1:8" ht="15.75">
      <c r="A23" s="18" t="str">
        <f t="shared" si="0"/>
        <v>IL&amp;FS  Infrastructure Debt Fund Series 1ABG Wind Power Limited</v>
      </c>
      <c r="B23" s="18">
        <f>+B22+1</f>
        <v>12</v>
      </c>
      <c r="C23" s="18" t="s">
        <v>59</v>
      </c>
      <c r="D23" s="18" t="s">
        <v>64</v>
      </c>
      <c r="E23" s="27">
        <v>44220</v>
      </c>
      <c r="F23" s="24">
        <f>'[1]Series 1'!E8</f>
        <v>33165000</v>
      </c>
      <c r="G23" s="25">
        <f t="shared" si="1"/>
        <v>331.65</v>
      </c>
      <c r="H23" s="26">
        <f t="shared" si="2"/>
        <v>0.008511829422232485</v>
      </c>
    </row>
    <row r="24" spans="1:8" ht="15.75">
      <c r="A24" s="18" t="str">
        <f t="shared" si="0"/>
        <v>IL&amp;FS  Infrastructure Debt Fund Series 1ATime Technoplast Limited</v>
      </c>
      <c r="B24" s="18">
        <f>+B23+1</f>
        <v>13</v>
      </c>
      <c r="C24" s="18" t="s">
        <v>105</v>
      </c>
      <c r="D24" s="18" t="s">
        <v>25</v>
      </c>
      <c r="E24" s="27">
        <v>1</v>
      </c>
      <c r="F24" s="24">
        <f>+'[1]Series 1'!E19</f>
        <v>1389486</v>
      </c>
      <c r="G24" s="25">
        <f>+F24/100000</f>
        <v>13.89486</v>
      </c>
      <c r="H24" s="26">
        <f>G24/$G$27</f>
        <v>0.00035661292979285774</v>
      </c>
    </row>
    <row r="25" spans="3:8" s="20" customFormat="1" ht="15.75">
      <c r="C25" s="29" t="s">
        <v>7</v>
      </c>
      <c r="D25" s="29"/>
      <c r="E25" s="50">
        <f>SUM(E11:E24)</f>
        <v>1166993</v>
      </c>
      <c r="F25" s="30">
        <f>SUM(F11:F24)</f>
        <v>3766677878.12</v>
      </c>
      <c r="G25" s="30">
        <f>SUM(G11:G24)</f>
        <v>37666.7787812</v>
      </c>
      <c r="H25" s="31">
        <f>SUM(H11:H24)</f>
        <v>0.9667215313449132</v>
      </c>
    </row>
    <row r="26" spans="3:8" ht="15.75">
      <c r="C26" s="18" t="s">
        <v>17</v>
      </c>
      <c r="D26" s="32"/>
      <c r="F26" s="24">
        <f>+'[1]Series 1'!E23+'[1]Series 1'!E24</f>
        <v>129664301.08</v>
      </c>
      <c r="G26" s="25">
        <f>+F26/100000</f>
        <v>1296.6430108</v>
      </c>
      <c r="H26" s="26">
        <f>G26/$G$27</f>
        <v>0.03327846865508685</v>
      </c>
    </row>
    <row r="27" spans="3:8" s="20" customFormat="1" ht="15.75">
      <c r="C27" s="29" t="s">
        <v>7</v>
      </c>
      <c r="D27" s="29"/>
      <c r="E27" s="51">
        <f>SUM('[1]saurabh_100001_PortfolioApprais'!B12:B42)</f>
        <v>1166993</v>
      </c>
      <c r="F27" s="30">
        <f>+F25+F26</f>
        <v>3896342179.2</v>
      </c>
      <c r="G27" s="30">
        <f>+F27/100000</f>
        <v>38963.421792</v>
      </c>
      <c r="H27" s="33">
        <f>H25+H26</f>
        <v>1</v>
      </c>
    </row>
    <row r="28" ht="15.75">
      <c r="C28" s="16"/>
    </row>
    <row r="29" spans="2:8" ht="15.75" customHeight="1">
      <c r="B29" s="53" t="s">
        <v>46</v>
      </c>
      <c r="C29" s="53"/>
      <c r="D29" s="53"/>
      <c r="E29" s="53"/>
      <c r="F29" s="53"/>
      <c r="G29" s="53"/>
      <c r="H29" s="53"/>
    </row>
    <row r="30" spans="2:8" ht="15.75" customHeight="1">
      <c r="B30" s="46" t="s">
        <v>30</v>
      </c>
      <c r="C30" s="46" t="s">
        <v>31</v>
      </c>
      <c r="D30" s="47" t="s">
        <v>32</v>
      </c>
      <c r="E30" s="46" t="s">
        <v>58</v>
      </c>
      <c r="F30" s="44"/>
      <c r="G30" s="21" t="s">
        <v>60</v>
      </c>
      <c r="H30" s="46" t="s">
        <v>33</v>
      </c>
    </row>
    <row r="31" spans="2:8" ht="15.75">
      <c r="B31" s="46"/>
      <c r="C31" s="46"/>
      <c r="D31" s="47"/>
      <c r="E31" s="46"/>
      <c r="F31" s="44"/>
      <c r="G31" s="21" t="s">
        <v>61</v>
      </c>
      <c r="H31" s="46"/>
    </row>
    <row r="32" spans="3:8" ht="15.75">
      <c r="C32" s="23" t="s">
        <v>34</v>
      </c>
      <c r="E32" s="18"/>
      <c r="F32" s="18"/>
      <c r="G32" s="25"/>
      <c r="H32" s="26"/>
    </row>
    <row r="33" spans="1:8" ht="15.75">
      <c r="A33" s="18" t="str">
        <f aca="true" t="shared" si="3" ref="A33:A44">+$B$29&amp;C33</f>
        <v>IL&amp;FS  Infrastructure Debt Fund Series 1BIL&amp;FS Solar Power Limited</v>
      </c>
      <c r="B33" s="18">
        <v>1</v>
      </c>
      <c r="C33" s="18" t="s">
        <v>62</v>
      </c>
      <c r="D33" s="18" t="s">
        <v>63</v>
      </c>
      <c r="E33" s="27">
        <v>547</v>
      </c>
      <c r="F33" s="24">
        <f>+'[1]Series 1'!M13</f>
        <v>596994301</v>
      </c>
      <c r="G33" s="25">
        <f>+F33/100000</f>
        <v>5969.94301</v>
      </c>
      <c r="H33" s="26">
        <f>G33/$G$51</f>
        <v>0.1549645590137541</v>
      </c>
    </row>
    <row r="34" spans="1:8" ht="15.75">
      <c r="A34" s="18" t="str">
        <f t="shared" si="3"/>
        <v>IL&amp;FS  Infrastructure Debt Fund Series 1BIL&amp;FS Wind Energy Limited</v>
      </c>
      <c r="B34" s="18">
        <f>+B33+1</f>
        <v>2</v>
      </c>
      <c r="C34" s="18" t="s">
        <v>86</v>
      </c>
      <c r="D34" s="18" t="s">
        <v>48</v>
      </c>
      <c r="E34" s="27">
        <v>200</v>
      </c>
      <c r="F34" s="24">
        <v>253211687</v>
      </c>
      <c r="G34" s="25">
        <f>+F34/100000</f>
        <v>2532.11687</v>
      </c>
      <c r="H34" s="26">
        <f>G34/$G$51</f>
        <v>0.06572732327152271</v>
      </c>
    </row>
    <row r="35" spans="1:8" ht="15.75">
      <c r="A35" s="18" t="str">
        <f t="shared" si="3"/>
        <v>IL&amp;FS  Infrastructure Debt Fund Series 1BBhilwara Green Energy Limited</v>
      </c>
      <c r="B35" s="18">
        <v>3</v>
      </c>
      <c r="C35" s="18" t="s">
        <v>37</v>
      </c>
      <c r="D35" s="18" t="s">
        <v>47</v>
      </c>
      <c r="E35" s="27">
        <v>117143</v>
      </c>
      <c r="F35" s="24">
        <f>+'[1]Series 1'!M7</f>
        <v>117142991</v>
      </c>
      <c r="G35" s="25">
        <f>+F35/100000</f>
        <v>1171.42991</v>
      </c>
      <c r="H35" s="26">
        <f>G35/$G$51</f>
        <v>0.03040734544946212</v>
      </c>
    </row>
    <row r="36" spans="1:8" ht="15.75">
      <c r="A36" s="18" t="str">
        <f t="shared" si="3"/>
        <v>IL&amp;FS  Infrastructure Debt Fund Series 1BIL&amp;FS Wind Energy Limited.</v>
      </c>
      <c r="B36" s="18">
        <v>4</v>
      </c>
      <c r="C36" s="18" t="s">
        <v>92</v>
      </c>
      <c r="D36" s="18" t="s">
        <v>36</v>
      </c>
      <c r="E36" s="27">
        <v>35</v>
      </c>
      <c r="F36" s="24">
        <v>44312045</v>
      </c>
      <c r="G36" s="25">
        <f>+F36/100000</f>
        <v>443.12045</v>
      </c>
      <c r="H36" s="26">
        <f>G36/$G$51</f>
        <v>0.011502281514112188</v>
      </c>
    </row>
    <row r="37" spans="1:8" ht="15.75">
      <c r="A37" s="18" t="str">
        <f t="shared" si="3"/>
        <v>IL&amp;FS  Infrastructure Debt Fund Series 1BBabcock Borsig Limited</v>
      </c>
      <c r="B37" s="18">
        <f>+B36+1</f>
        <v>5</v>
      </c>
      <c r="C37" s="18" t="s">
        <v>18</v>
      </c>
      <c r="D37" s="18" t="s">
        <v>65</v>
      </c>
      <c r="E37" s="27">
        <v>20</v>
      </c>
      <c r="F37" s="24">
        <v>21296709</v>
      </c>
      <c r="G37" s="25">
        <f>+F37/100000</f>
        <v>212.96709</v>
      </c>
      <c r="H37" s="26">
        <f>G37/$G$51</f>
        <v>0.005528084795953937</v>
      </c>
    </row>
    <row r="38" spans="1:8" ht="15.75">
      <c r="A38" s="18" t="str">
        <f t="shared" si="3"/>
        <v>IL&amp;FS  Infrastructure Debt Fund Series 1BNon Convertible Debentures-Privately placed (Unlisted)</v>
      </c>
      <c r="C38" s="23" t="s">
        <v>40</v>
      </c>
      <c r="E38" s="27"/>
      <c r="G38" s="25"/>
      <c r="H38" s="26"/>
    </row>
    <row r="39" spans="1:8" ht="15.75">
      <c r="A39" s="18" t="str">
        <f t="shared" si="3"/>
        <v>IL&amp;FS  Infrastructure Debt Fund Series 1BBhilangana Hydro Power Limited</v>
      </c>
      <c r="B39" s="18">
        <f>+B37+1</f>
        <v>6</v>
      </c>
      <c r="C39" s="18" t="s">
        <v>39</v>
      </c>
      <c r="D39" s="18" t="s">
        <v>72</v>
      </c>
      <c r="E39" s="27">
        <v>580</v>
      </c>
      <c r="F39" s="24">
        <f>+'[1]Series 1'!M15</f>
        <v>580000000</v>
      </c>
      <c r="G39" s="25">
        <f aca="true" t="shared" si="4" ref="G39:G44">+F39/100000</f>
        <v>5800</v>
      </c>
      <c r="H39" s="26">
        <f aca="true" t="shared" si="5" ref="H39:H44">G39/$G$51</f>
        <v>0.15055327006878308</v>
      </c>
    </row>
    <row r="40" spans="1:8" ht="15.75">
      <c r="A40" s="18" t="str">
        <f t="shared" si="3"/>
        <v>IL&amp;FS  Infrastructure Debt Fund Series 1BAD Hydro Power Limited</v>
      </c>
      <c r="B40" s="18">
        <f aca="true" t="shared" si="6" ref="B40:B45">+B39+1</f>
        <v>7</v>
      </c>
      <c r="C40" s="18" t="s">
        <v>45</v>
      </c>
      <c r="D40" s="18" t="s">
        <v>49</v>
      </c>
      <c r="E40" s="27">
        <v>406649</v>
      </c>
      <c r="F40" s="24">
        <f>+'[1]Series 1'!M6</f>
        <v>406649000</v>
      </c>
      <c r="G40" s="25">
        <f t="shared" si="4"/>
        <v>4066.49</v>
      </c>
      <c r="H40" s="26">
        <f t="shared" si="5"/>
        <v>0.10555575296586306</v>
      </c>
    </row>
    <row r="41" spans="1:8" ht="15.75">
      <c r="A41" s="18" t="str">
        <f t="shared" si="3"/>
        <v>IL&amp;FS  Infrastructure Debt Fund Series 1BBG Wind Power Limited</v>
      </c>
      <c r="B41" s="18">
        <f t="shared" si="6"/>
        <v>8</v>
      </c>
      <c r="C41" s="18" t="s">
        <v>59</v>
      </c>
      <c r="D41" s="18" t="s">
        <v>93</v>
      </c>
      <c r="E41" s="27">
        <v>207388</v>
      </c>
      <c r="F41" s="24">
        <f>+'[1]Series 1'!M8</f>
        <v>207388000</v>
      </c>
      <c r="G41" s="25">
        <f t="shared" si="4"/>
        <v>2073.88</v>
      </c>
      <c r="H41" s="26">
        <f t="shared" si="5"/>
        <v>0.0538326578845255</v>
      </c>
    </row>
    <row r="42" spans="1:8" ht="15.75">
      <c r="A42" s="18" t="str">
        <f t="shared" si="3"/>
        <v>IL&amp;FS  Infrastructure Debt Fund Series 1BGHV Hospitality India Pvt Limited</v>
      </c>
      <c r="B42" s="18">
        <f t="shared" si="6"/>
        <v>9</v>
      </c>
      <c r="C42" s="18" t="s">
        <v>76</v>
      </c>
      <c r="D42" s="18" t="s">
        <v>100</v>
      </c>
      <c r="E42" s="27">
        <v>200</v>
      </c>
      <c r="F42" s="24">
        <f>+'[1]Series 1'!M17</f>
        <v>200000000</v>
      </c>
      <c r="G42" s="25">
        <f t="shared" si="4"/>
        <v>2000</v>
      </c>
      <c r="H42" s="26">
        <f t="shared" si="5"/>
        <v>0.05191492071337348</v>
      </c>
    </row>
    <row r="43" spans="1:8" ht="15.75">
      <c r="A43" s="18" t="str">
        <f>+$B$29&amp;" "&amp;C43</f>
        <v>IL&amp;FS  Infrastructure Debt Fund Series 1B Babcock Borsig Limited</v>
      </c>
      <c r="B43" s="18">
        <f t="shared" si="6"/>
        <v>10</v>
      </c>
      <c r="C43" s="18" t="s">
        <v>18</v>
      </c>
      <c r="D43" s="18" t="s">
        <v>66</v>
      </c>
      <c r="E43" s="27">
        <v>150</v>
      </c>
      <c r="F43" s="24">
        <v>159934335</v>
      </c>
      <c r="G43" s="25">
        <f t="shared" si="4"/>
        <v>1599.34335</v>
      </c>
      <c r="H43" s="26">
        <f t="shared" si="5"/>
        <v>0.04151489160435557</v>
      </c>
    </row>
    <row r="44" spans="1:8" ht="15.75">
      <c r="A44" s="18" t="str">
        <f t="shared" si="3"/>
        <v>IL&amp;FS  Infrastructure Debt Fund Series 1BAMRI Hospitals Limited</v>
      </c>
      <c r="B44" s="18">
        <f t="shared" si="6"/>
        <v>11</v>
      </c>
      <c r="C44" s="18" t="s">
        <v>43</v>
      </c>
      <c r="D44" s="18" t="s">
        <v>50</v>
      </c>
      <c r="E44" s="27">
        <v>20</v>
      </c>
      <c r="F44" s="24">
        <f>+'[1]Series 1'!M9</f>
        <v>19987397</v>
      </c>
      <c r="G44" s="25">
        <f t="shared" si="4"/>
        <v>199.87397</v>
      </c>
      <c r="H44" s="26">
        <f t="shared" si="5"/>
        <v>0.005188220652608595</v>
      </c>
    </row>
    <row r="45" spans="1:8" ht="15.75">
      <c r="A45" s="18" t="str">
        <f>+$B$29&amp;C45</f>
        <v>IL&amp;FS  Infrastructure Debt Fund Series 1BAbhitech Developers Private Limited</v>
      </c>
      <c r="B45" s="18">
        <f t="shared" si="6"/>
        <v>12</v>
      </c>
      <c r="C45" s="18" t="s">
        <v>41</v>
      </c>
      <c r="D45" s="18" t="s">
        <v>101</v>
      </c>
      <c r="E45" s="27">
        <v>245000</v>
      </c>
      <c r="F45" s="24">
        <f>+'[1]Series 1'!M12</f>
        <v>245000000</v>
      </c>
      <c r="G45" s="25">
        <f>+F45/100000</f>
        <v>2450</v>
      </c>
      <c r="H45" s="26">
        <f>G45/$G$51</f>
        <v>0.06359577787388251</v>
      </c>
    </row>
    <row r="46" spans="1:8" ht="15.75">
      <c r="A46" s="18" t="str">
        <f>+$B$29&amp;C46</f>
        <v>IL&amp;FS  Infrastructure Debt Fund Series 1BWilliamson Limited</v>
      </c>
      <c r="B46" s="18">
        <f>+B45+1</f>
        <v>13</v>
      </c>
      <c r="C46" s="18" t="s">
        <v>106</v>
      </c>
      <c r="D46" s="18" t="s">
        <v>25</v>
      </c>
      <c r="E46" s="27">
        <v>1</v>
      </c>
      <c r="F46" s="24">
        <f>+'[1]Series 1'!M20</f>
        <v>584029462.26</v>
      </c>
      <c r="G46" s="25">
        <f>+F46/100000</f>
        <v>5840.2946225999995</v>
      </c>
      <c r="H46" s="26">
        <f>G46/$G$51</f>
        <v>0.15159921613751023</v>
      </c>
    </row>
    <row r="47" spans="1:8" ht="15.75">
      <c r="A47" s="18" t="str">
        <f>+$B$29&amp;C47</f>
        <v>IL&amp;FS  Infrastructure Debt Fund Series 1BDB Power Limited</v>
      </c>
      <c r="B47" s="18">
        <f>+B46+1</f>
        <v>14</v>
      </c>
      <c r="C47" s="18" t="s">
        <v>104</v>
      </c>
      <c r="D47" s="18" t="s">
        <v>25</v>
      </c>
      <c r="E47" s="27">
        <v>1</v>
      </c>
      <c r="F47" s="24">
        <f>+'[1]Series 1'!M18</f>
        <v>347688685</v>
      </c>
      <c r="G47" s="25">
        <f>+F47/100000</f>
        <v>3476.88685</v>
      </c>
      <c r="H47" s="26">
        <f>G47/$G$51</f>
        <v>0.09025115257356044</v>
      </c>
    </row>
    <row r="48" spans="1:8" ht="15.75">
      <c r="A48" s="18" t="str">
        <f>+$B$29&amp;C48</f>
        <v>IL&amp;FS  Infrastructure Debt Fund Series 1BTime Technoplast Limited</v>
      </c>
      <c r="B48" s="18">
        <f>+B47+1</f>
        <v>15</v>
      </c>
      <c r="C48" s="18" t="s">
        <v>105</v>
      </c>
      <c r="D48" s="18" t="s">
        <v>25</v>
      </c>
      <c r="E48" s="27">
        <v>1</v>
      </c>
      <c r="F48" s="24">
        <f>+'[1]Series 1'!M19</f>
        <v>40835720</v>
      </c>
      <c r="G48" s="25">
        <f>+F48/100000</f>
        <v>408.3572</v>
      </c>
      <c r="H48" s="26">
        <f>G48/$G$51</f>
        <v>0.010599915830367597</v>
      </c>
    </row>
    <row r="49" spans="3:8" ht="15.75">
      <c r="C49" s="29" t="s">
        <v>7</v>
      </c>
      <c r="D49" s="34"/>
      <c r="E49" s="50">
        <f>SUM(E33:E48)</f>
        <v>977935</v>
      </c>
      <c r="F49" s="35">
        <f>SUM(F33:F48)</f>
        <v>3824470332.26</v>
      </c>
      <c r="G49" s="35">
        <f>SUM(G33:G48)</f>
        <v>38244.703322600006</v>
      </c>
      <c r="H49" s="36">
        <f>SUM(H33:H48)</f>
        <v>0.9927353703496351</v>
      </c>
    </row>
    <row r="50" spans="3:8" ht="15.75">
      <c r="C50" s="18" t="s">
        <v>17</v>
      </c>
      <c r="D50" s="32"/>
      <c r="E50" s="32"/>
      <c r="F50" s="32">
        <f>+'[1]Series 1'!K23+'[1]Series 1'!K24</f>
        <v>27986673.39</v>
      </c>
      <c r="G50" s="37">
        <f>+F50/100000</f>
        <v>279.8667339</v>
      </c>
      <c r="H50" s="26">
        <f>G50/$G$51</f>
        <v>0.0072646296503646466</v>
      </c>
    </row>
    <row r="51" spans="2:8" ht="15.75">
      <c r="B51" s="20"/>
      <c r="C51" s="29" t="s">
        <v>7</v>
      </c>
      <c r="D51" s="29"/>
      <c r="E51" s="49">
        <f>SUM('[1]saurabh_100001_PortfolioApprais'!B62:B100)</f>
        <v>977915</v>
      </c>
      <c r="F51" s="38">
        <f>+F49+F50</f>
        <v>3852457005.65</v>
      </c>
      <c r="G51" s="30">
        <f>+G49+G50</f>
        <v>38524.57005650001</v>
      </c>
      <c r="H51" s="39">
        <f>H49+H50</f>
        <v>0.9999999999999998</v>
      </c>
    </row>
    <row r="52" ht="15.75"/>
    <row r="53" spans="2:8" ht="15.75" customHeight="1">
      <c r="B53" s="53" t="s">
        <v>51</v>
      </c>
      <c r="C53" s="53"/>
      <c r="D53" s="53"/>
      <c r="E53" s="53"/>
      <c r="F53" s="53"/>
      <c r="G53" s="53"/>
      <c r="H53" s="53"/>
    </row>
    <row r="54" spans="2:8" ht="15.75" customHeight="1">
      <c r="B54" s="46" t="s">
        <v>30</v>
      </c>
      <c r="C54" s="46" t="s">
        <v>31</v>
      </c>
      <c r="D54" s="47" t="s">
        <v>32</v>
      </c>
      <c r="E54" s="46" t="s">
        <v>58</v>
      </c>
      <c r="F54" s="44"/>
      <c r="G54" s="21" t="s">
        <v>60</v>
      </c>
      <c r="H54" s="46" t="s">
        <v>33</v>
      </c>
    </row>
    <row r="55" spans="2:8" ht="15.75">
      <c r="B55" s="46"/>
      <c r="C55" s="46"/>
      <c r="D55" s="47"/>
      <c r="E55" s="46"/>
      <c r="F55" s="44"/>
      <c r="G55" s="21" t="s">
        <v>61</v>
      </c>
      <c r="H55" s="46"/>
    </row>
    <row r="56" spans="2:8" ht="15.75">
      <c r="B56" s="20"/>
      <c r="C56" s="23" t="s">
        <v>34</v>
      </c>
      <c r="D56" s="20"/>
      <c r="E56" s="20"/>
      <c r="F56" s="20"/>
      <c r="G56" s="40"/>
      <c r="H56" s="22"/>
    </row>
    <row r="57" spans="1:8" ht="15.75">
      <c r="A57" s="18" t="str">
        <f>+$B$53&amp;C57</f>
        <v>IL&amp;FS  Infrastructure Debt Fund Series 1CIL&amp;FS Solar Power Limited</v>
      </c>
      <c r="B57" s="18">
        <v>1</v>
      </c>
      <c r="C57" s="18" t="s">
        <v>62</v>
      </c>
      <c r="D57" s="18" t="s">
        <v>63</v>
      </c>
      <c r="E57" s="41">
        <v>619</v>
      </c>
      <c r="F57" s="24">
        <f>+'[1]Series 1'!U13</f>
        <v>675574904</v>
      </c>
      <c r="G57" s="25">
        <f>+F57/100000</f>
        <v>6755.74904</v>
      </c>
      <c r="H57" s="26">
        <f>G57/$G$73</f>
        <v>0.15023886422396576</v>
      </c>
    </row>
    <row r="58" spans="1:8" ht="15.75">
      <c r="A58" s="18" t="str">
        <f aca="true" t="shared" si="7" ref="A58:A70">+$B$53&amp;C58</f>
        <v>IL&amp;FS  Infrastructure Debt Fund Series 1CBhilwara Green Energy Limited</v>
      </c>
      <c r="B58" s="18">
        <v>2</v>
      </c>
      <c r="C58" s="18" t="s">
        <v>37</v>
      </c>
      <c r="D58" s="18" t="s">
        <v>52</v>
      </c>
      <c r="E58" s="41">
        <v>458496</v>
      </c>
      <c r="F58" s="42">
        <f>+'[1]Series 1'!U7</f>
        <v>458495999</v>
      </c>
      <c r="G58" s="28">
        <f>+F58/100000</f>
        <v>4584.95999</v>
      </c>
      <c r="H58" s="26">
        <f>G58/$G$73</f>
        <v>0.10196340588310626</v>
      </c>
    </row>
    <row r="59" spans="1:8" ht="15.75">
      <c r="A59" s="18" t="str">
        <f t="shared" si="7"/>
        <v>IL&amp;FS  Infrastructure Debt Fund Series 1CIL&amp;FS Wind Energy Limited</v>
      </c>
      <c r="B59" s="18">
        <v>3</v>
      </c>
      <c r="C59" s="18" t="s">
        <v>86</v>
      </c>
      <c r="D59" s="18" t="s">
        <v>53</v>
      </c>
      <c r="E59" s="41">
        <v>299</v>
      </c>
      <c r="F59" s="42">
        <f>+'[1]Series 1'!U10</f>
        <v>378551472</v>
      </c>
      <c r="G59" s="28">
        <f>+F59/100000</f>
        <v>3785.51472</v>
      </c>
      <c r="H59" s="26">
        <f>G59/$G$73</f>
        <v>0.08418480743859956</v>
      </c>
    </row>
    <row r="60" spans="1:8" ht="15.75">
      <c r="A60" s="18" t="str">
        <f t="shared" si="7"/>
        <v>IL&amp;FS  Infrastructure Debt Fund Series 1CBabcock Borsig Limited</v>
      </c>
      <c r="B60" s="18">
        <v>4</v>
      </c>
      <c r="C60" s="18" t="s">
        <v>18</v>
      </c>
      <c r="D60" s="18" t="s">
        <v>65</v>
      </c>
      <c r="E60" s="41">
        <v>85</v>
      </c>
      <c r="F60" s="42">
        <v>89273509</v>
      </c>
      <c r="G60" s="28">
        <f>+F60/100000</f>
        <v>892.73509</v>
      </c>
      <c r="H60" s="26">
        <f>G60/$G$73</f>
        <v>0.019853239837707152</v>
      </c>
    </row>
    <row r="61" spans="1:8" ht="15.75">
      <c r="A61" s="18" t="str">
        <f t="shared" si="7"/>
        <v>IL&amp;FS  Infrastructure Debt Fund Series 1CNon Convertible Debentures-Privately placed (Unlisted)</v>
      </c>
      <c r="C61" s="23" t="s">
        <v>40</v>
      </c>
      <c r="E61" s="41"/>
      <c r="F61" s="42"/>
      <c r="G61" s="28"/>
      <c r="H61" s="26"/>
    </row>
    <row r="62" spans="1:8" ht="15.75">
      <c r="A62" s="18" t="str">
        <f t="shared" si="7"/>
        <v>IL&amp;FS  Infrastructure Debt Fund Series 1CKanchanjunga Power Company Private Limited</v>
      </c>
      <c r="B62" s="18">
        <v>5</v>
      </c>
      <c r="C62" s="18" t="s">
        <v>68</v>
      </c>
      <c r="D62" s="18" t="s">
        <v>77</v>
      </c>
      <c r="E62" s="41">
        <v>650</v>
      </c>
      <c r="F62" s="24">
        <f>+'[1]Series 1'!U16</f>
        <v>630000000</v>
      </c>
      <c r="G62" s="25">
        <f aca="true" t="shared" si="8" ref="G62:G67">+F62/100000</f>
        <v>6300</v>
      </c>
      <c r="H62" s="26">
        <f aca="true" t="shared" si="9" ref="H62:H67">G62/$G$73</f>
        <v>0.14010361234658655</v>
      </c>
    </row>
    <row r="63" spans="1:8" ht="15.75">
      <c r="A63" s="18" t="str">
        <f>+$B$53&amp;" "&amp;C63</f>
        <v>IL&amp;FS  Infrastructure Debt Fund Series 1C Babcock Borsig Limited</v>
      </c>
      <c r="B63" s="18">
        <f aca="true" t="shared" si="10" ref="B63:B70">+B62+1</f>
        <v>6</v>
      </c>
      <c r="C63" s="18" t="s">
        <v>18</v>
      </c>
      <c r="D63" s="18" t="s">
        <v>66</v>
      </c>
      <c r="E63" s="41">
        <v>552</v>
      </c>
      <c r="F63" s="42">
        <v>588558353</v>
      </c>
      <c r="G63" s="28">
        <f t="shared" si="8"/>
        <v>5885.58353</v>
      </c>
      <c r="H63" s="26">
        <f t="shared" si="9"/>
        <v>0.13088754179691658</v>
      </c>
    </row>
    <row r="64" spans="1:8" ht="15.75">
      <c r="A64" s="18" t="str">
        <f t="shared" si="7"/>
        <v>IL&amp;FS  Infrastructure Debt Fund Series 1CAD Hydro Power Limited</v>
      </c>
      <c r="B64" s="18">
        <f t="shared" si="10"/>
        <v>7</v>
      </c>
      <c r="C64" s="18" t="s">
        <v>45</v>
      </c>
      <c r="D64" s="18" t="s">
        <v>54</v>
      </c>
      <c r="E64" s="41">
        <v>484635</v>
      </c>
      <c r="F64" s="42">
        <f>+'[1]Series 1'!U6</f>
        <v>484635000</v>
      </c>
      <c r="G64" s="28">
        <f t="shared" si="8"/>
        <v>4846.35</v>
      </c>
      <c r="H64" s="26">
        <f t="shared" si="9"/>
        <v>0.10777637169775871</v>
      </c>
    </row>
    <row r="65" spans="1:8" ht="15.75">
      <c r="A65" s="18" t="str">
        <f t="shared" si="7"/>
        <v>IL&amp;FS  Infrastructure Debt Fund Series 1CGHV Hospitality India Pvt Limited</v>
      </c>
      <c r="B65" s="18">
        <f t="shared" si="10"/>
        <v>8</v>
      </c>
      <c r="C65" s="18" t="s">
        <v>76</v>
      </c>
      <c r="D65" s="18" t="s">
        <v>100</v>
      </c>
      <c r="E65" s="27">
        <v>270</v>
      </c>
      <c r="F65" s="24">
        <f>+'[1]Series 1'!U17</f>
        <v>270000000</v>
      </c>
      <c r="G65" s="25">
        <f t="shared" si="8"/>
        <v>2700</v>
      </c>
      <c r="H65" s="26">
        <f t="shared" si="9"/>
        <v>0.06004440529139424</v>
      </c>
    </row>
    <row r="66" spans="1:8" ht="15.75">
      <c r="A66" s="18" t="str">
        <f t="shared" si="7"/>
        <v>IL&amp;FS  Infrastructure Debt Fund Series 1CBhilangana Hydro Power Limited</v>
      </c>
      <c r="B66" s="18">
        <f t="shared" si="10"/>
        <v>9</v>
      </c>
      <c r="C66" s="18" t="s">
        <v>39</v>
      </c>
      <c r="D66" s="18" t="s">
        <v>72</v>
      </c>
      <c r="E66" s="41">
        <v>261</v>
      </c>
      <c r="F66" s="42">
        <f>+'[1]Series 1'!U15</f>
        <v>261000000</v>
      </c>
      <c r="G66" s="28">
        <f t="shared" si="8"/>
        <v>2610</v>
      </c>
      <c r="H66" s="26">
        <f t="shared" si="9"/>
        <v>0.05804292511501443</v>
      </c>
    </row>
    <row r="67" spans="1:8" ht="15.75">
      <c r="A67" s="18" t="str">
        <f t="shared" si="7"/>
        <v>IL&amp;FS  Infrastructure Debt Fund Series 1CAMRI Hospitals Limited</v>
      </c>
      <c r="B67" s="18">
        <f t="shared" si="10"/>
        <v>10</v>
      </c>
      <c r="C67" s="18" t="s">
        <v>43</v>
      </c>
      <c r="D67" s="18" t="s">
        <v>55</v>
      </c>
      <c r="E67" s="41">
        <v>120</v>
      </c>
      <c r="F67" s="42">
        <f>+'[1]Series 1'!U9</f>
        <v>119924384</v>
      </c>
      <c r="G67" s="28">
        <f t="shared" si="8"/>
        <v>1199.24384</v>
      </c>
      <c r="H67" s="26">
        <f t="shared" si="9"/>
        <v>0.026669586360062204</v>
      </c>
    </row>
    <row r="68" spans="1:8" ht="15.75">
      <c r="A68" s="18" t="str">
        <f t="shared" si="7"/>
        <v>IL&amp;FS  Infrastructure Debt Fund Series 1CWilliamson Limited</v>
      </c>
      <c r="B68" s="18">
        <f t="shared" si="10"/>
        <v>11</v>
      </c>
      <c r="C68" s="18" t="s">
        <v>106</v>
      </c>
      <c r="D68" s="18" t="s">
        <v>25</v>
      </c>
      <c r="E68" s="41">
        <v>1</v>
      </c>
      <c r="F68" s="42">
        <f>+'[1]Series 1'!U20</f>
        <v>384216437.47</v>
      </c>
      <c r="G68" s="28">
        <f>+F68/100000</f>
        <v>3842.1643747000003</v>
      </c>
      <c r="H68" s="26">
        <f>G68/$G$73</f>
        <v>0.08544462033727523</v>
      </c>
    </row>
    <row r="69" spans="1:8" ht="15.75">
      <c r="A69" s="18" t="str">
        <f t="shared" si="7"/>
        <v>IL&amp;FS  Infrastructure Debt Fund Series 1CElectrosteel Limited</v>
      </c>
      <c r="B69" s="18">
        <f t="shared" si="10"/>
        <v>12</v>
      </c>
      <c r="C69" s="18" t="s">
        <v>107</v>
      </c>
      <c r="D69" s="18" t="s">
        <v>108</v>
      </c>
      <c r="E69" s="41">
        <v>12</v>
      </c>
      <c r="F69" s="42">
        <f>+'[1]Series 1'!U18</f>
        <v>108973479</v>
      </c>
      <c r="G69" s="28">
        <f>+F69/100000</f>
        <v>1089.73479</v>
      </c>
      <c r="H69" s="26">
        <f>G69/$G$73</f>
        <v>0.0242342508855157</v>
      </c>
    </row>
    <row r="70" spans="1:8" ht="15.75">
      <c r="A70" s="18" t="str">
        <f t="shared" si="7"/>
        <v>IL&amp;FS  Infrastructure Debt Fund Series 1CTime Technoplast Limited</v>
      </c>
      <c r="B70" s="18">
        <f t="shared" si="10"/>
        <v>13</v>
      </c>
      <c r="C70" s="18" t="s">
        <v>105</v>
      </c>
      <c r="D70" s="18" t="s">
        <v>25</v>
      </c>
      <c r="E70" s="41">
        <v>1</v>
      </c>
      <c r="F70" s="42">
        <f>+'[1]Series 1'!U19</f>
        <v>11168419</v>
      </c>
      <c r="G70" s="28">
        <f>+F70/100000</f>
        <v>111.68419</v>
      </c>
      <c r="H70" s="26">
        <f>G70/$G$73</f>
        <v>0.002483707692222622</v>
      </c>
    </row>
    <row r="71" spans="2:8" ht="15.75">
      <c r="B71" s="20"/>
      <c r="C71" s="29" t="s">
        <v>7</v>
      </c>
      <c r="D71" s="29"/>
      <c r="E71" s="50">
        <f>SUM(E56:E70)</f>
        <v>946001</v>
      </c>
      <c r="F71" s="30">
        <f>SUM(F57:F70)</f>
        <v>4460371956.47</v>
      </c>
      <c r="G71" s="30">
        <f>SUM(G57:G70)</f>
        <v>44603.719564700004</v>
      </c>
      <c r="H71" s="31">
        <f>SUM(H57:H70)</f>
        <v>0.9919273389061248</v>
      </c>
    </row>
    <row r="72" spans="2:8" ht="15.75">
      <c r="B72" s="20"/>
      <c r="C72" s="18" t="s">
        <v>17</v>
      </c>
      <c r="D72" s="20"/>
      <c r="E72" s="20"/>
      <c r="F72" s="37">
        <f>+'[1]Series 1'!S23+'[1]Series 1'!S24</f>
        <v>36300109.64</v>
      </c>
      <c r="G72" s="37">
        <f>+F72/100000</f>
        <v>363.0010964</v>
      </c>
      <c r="H72" s="26">
        <f>G72/$G$73</f>
        <v>0.00807266109387484</v>
      </c>
    </row>
    <row r="73" spans="2:8" ht="15.75">
      <c r="B73" s="20"/>
      <c r="C73" s="29" t="s">
        <v>7</v>
      </c>
      <c r="D73" s="29"/>
      <c r="E73" s="52">
        <f>SUM('[1]saurabh_100001_PortfolioApprais'!B113:B155)</f>
        <v>946000.003</v>
      </c>
      <c r="F73" s="38">
        <f>+F71+F72</f>
        <v>4496672066.110001</v>
      </c>
      <c r="G73" s="30">
        <f>+F73/100000</f>
        <v>44966.72066110001</v>
      </c>
      <c r="H73" s="31">
        <f>H71+H72</f>
        <v>0.9999999999999997</v>
      </c>
    </row>
    <row r="74" ht="15.75"/>
    <row r="75" spans="2:8" ht="15.75" customHeight="1">
      <c r="B75" s="53" t="s">
        <v>69</v>
      </c>
      <c r="C75" s="53"/>
      <c r="D75" s="53"/>
      <c r="E75" s="53"/>
      <c r="F75" s="53"/>
      <c r="G75" s="53"/>
      <c r="H75" s="53"/>
    </row>
    <row r="76" spans="2:8" ht="15.75" customHeight="1">
      <c r="B76" s="46" t="s">
        <v>30</v>
      </c>
      <c r="C76" s="46" t="s">
        <v>31</v>
      </c>
      <c r="D76" s="47" t="s">
        <v>32</v>
      </c>
      <c r="E76" s="46" t="s">
        <v>58</v>
      </c>
      <c r="F76" s="44"/>
      <c r="G76" s="21" t="s">
        <v>60</v>
      </c>
      <c r="H76" s="46" t="s">
        <v>33</v>
      </c>
    </row>
    <row r="77" spans="2:8" ht="15.75">
      <c r="B77" s="46"/>
      <c r="C77" s="46"/>
      <c r="D77" s="47"/>
      <c r="E77" s="46"/>
      <c r="F77" s="44"/>
      <c r="G77" s="21" t="s">
        <v>61</v>
      </c>
      <c r="H77" s="46"/>
    </row>
    <row r="78" spans="2:8" ht="15.75">
      <c r="B78" s="20"/>
      <c r="C78" s="23" t="s">
        <v>34</v>
      </c>
      <c r="D78" s="20"/>
      <c r="E78" s="20"/>
      <c r="F78" s="20"/>
      <c r="G78" s="40"/>
      <c r="H78" s="22"/>
    </row>
    <row r="79" spans="1:8" ht="15.75">
      <c r="A79" s="18" t="str">
        <f>+$B$75&amp;C79</f>
        <v>IL&amp;FS  Infrastructure Debt Fund Series 3AIL&amp;FS Solar Power Limited</v>
      </c>
      <c r="B79" s="18">
        <v>1</v>
      </c>
      <c r="C79" s="18" t="s">
        <v>62</v>
      </c>
      <c r="D79" s="18" t="s">
        <v>63</v>
      </c>
      <c r="E79" s="41">
        <v>230</v>
      </c>
      <c r="F79" s="24">
        <f>+'[1]Series 3'!E11</f>
        <v>251021370</v>
      </c>
      <c r="G79" s="25">
        <f>+F79/100000</f>
        <v>2510.2137</v>
      </c>
      <c r="H79" s="26">
        <f>G79/$G$95</f>
        <v>0.16796121824311402</v>
      </c>
    </row>
    <row r="80" spans="1:8" ht="15.75">
      <c r="A80" s="18" t="str">
        <f aca="true" t="shared" si="11" ref="A80:A92">+$B$75&amp;C80</f>
        <v>IL&amp;FS  Infrastructure Debt Fund Series 3ABhilwara Green Energy Limited</v>
      </c>
      <c r="B80" s="18">
        <v>2</v>
      </c>
      <c r="C80" s="18" t="s">
        <v>37</v>
      </c>
      <c r="D80" s="18" t="s">
        <v>47</v>
      </c>
      <c r="E80" s="41">
        <v>150000</v>
      </c>
      <c r="F80" s="42">
        <f>+'[1]Series 3'!E8</f>
        <v>149999999</v>
      </c>
      <c r="G80" s="28">
        <f>+F80/100000</f>
        <v>1499.99999</v>
      </c>
      <c r="H80" s="26">
        <f>G80/$G$95</f>
        <v>0.10036668419308638</v>
      </c>
    </row>
    <row r="81" spans="1:8" ht="15.75">
      <c r="A81" s="18" t="str">
        <f t="shared" si="11"/>
        <v>IL&amp;FS  Infrastructure Debt Fund Series 3AIL&amp;FS Wind Energy Limited </v>
      </c>
      <c r="B81" s="18">
        <v>3</v>
      </c>
      <c r="C81" s="18" t="s">
        <v>35</v>
      </c>
      <c r="D81" s="18" t="s">
        <v>53</v>
      </c>
      <c r="E81" s="41">
        <v>77</v>
      </c>
      <c r="F81" s="42">
        <f>+'[1]Series 3'!E10</f>
        <v>97486499</v>
      </c>
      <c r="G81" s="28">
        <f>+F81/100000</f>
        <v>974.86499</v>
      </c>
      <c r="H81" s="26">
        <f>G81/$G$95</f>
        <v>0.06522931148967961</v>
      </c>
    </row>
    <row r="82" spans="1:8" ht="15.75">
      <c r="A82" s="18" t="str">
        <f t="shared" si="11"/>
        <v>IL&amp;FS  Infrastructure Debt Fund Series 3ANon Convertible Debentures-Privately placed (Unlisted)</v>
      </c>
      <c r="C82" s="23" t="s">
        <v>40</v>
      </c>
      <c r="E82" s="41"/>
      <c r="F82" s="42"/>
      <c r="G82" s="28"/>
      <c r="H82" s="26"/>
    </row>
    <row r="83" spans="1:8" ht="15.75">
      <c r="A83" s="18" t="str">
        <f t="shared" si="11"/>
        <v>IL&amp;FS  Infrastructure Debt Fund Series 3AAD Hydro Power Limited</v>
      </c>
      <c r="B83" s="18">
        <v>4</v>
      </c>
      <c r="C83" s="18" t="s">
        <v>45</v>
      </c>
      <c r="D83" s="18" t="s">
        <v>49</v>
      </c>
      <c r="E83" s="41">
        <v>287558</v>
      </c>
      <c r="F83" s="42">
        <f>+'[1]Series 3'!E7</f>
        <v>287558000</v>
      </c>
      <c r="G83" s="28">
        <f aca="true" t="shared" si="12" ref="G83:G89">+F83/100000</f>
        <v>2875.58</v>
      </c>
      <c r="H83" s="26">
        <f aca="true" t="shared" si="13" ref="H83:H90">G83/$G$95</f>
        <v>0.19240828777069213</v>
      </c>
    </row>
    <row r="84" spans="1:8" ht="15.75">
      <c r="A84" s="18" t="str">
        <f t="shared" si="11"/>
        <v>IL&amp;FS  Infrastructure Debt Fund Series 3AAMRI Hospitals Limited</v>
      </c>
      <c r="B84" s="18">
        <f aca="true" t="shared" si="14" ref="B84:B91">+B83+1</f>
        <v>5</v>
      </c>
      <c r="C84" s="18" t="s">
        <v>43</v>
      </c>
      <c r="D84" s="18" t="s">
        <v>70</v>
      </c>
      <c r="E84" s="41">
        <v>180</v>
      </c>
      <c r="F84" s="42">
        <v>179886575</v>
      </c>
      <c r="G84" s="28">
        <f t="shared" si="12"/>
        <v>1798.86575</v>
      </c>
      <c r="H84" s="26">
        <f t="shared" si="13"/>
        <v>0.1203641278931005</v>
      </c>
    </row>
    <row r="85" spans="1:8" ht="15.75">
      <c r="A85" s="18" t="str">
        <f t="shared" si="11"/>
        <v>IL&amp;FS  Infrastructure Debt Fund Series 3ABabcock Borsig Limited</v>
      </c>
      <c r="B85" s="18">
        <f t="shared" si="14"/>
        <v>6</v>
      </c>
      <c r="C85" s="18" t="s">
        <v>18</v>
      </c>
      <c r="D85" s="18" t="s">
        <v>66</v>
      </c>
      <c r="E85" s="41">
        <v>146</v>
      </c>
      <c r="F85" s="42">
        <f>+'[1]Series 3'!E12</f>
        <v>155669419</v>
      </c>
      <c r="G85" s="28">
        <f t="shared" si="12"/>
        <v>1556.69419</v>
      </c>
      <c r="H85" s="26">
        <f t="shared" si="13"/>
        <v>0.10416015679636263</v>
      </c>
    </row>
    <row r="86" spans="1:8" ht="15.75">
      <c r="A86" s="18" t="str">
        <f t="shared" si="11"/>
        <v>IL&amp;FS  Infrastructure Debt Fund Series 3AAMRI Hospitals Limited.</v>
      </c>
      <c r="B86" s="18">
        <f t="shared" si="14"/>
        <v>7</v>
      </c>
      <c r="C86" s="18" t="s">
        <v>94</v>
      </c>
      <c r="D86" s="18" t="s">
        <v>50</v>
      </c>
      <c r="E86" s="41">
        <v>100</v>
      </c>
      <c r="F86" s="42">
        <v>99936986</v>
      </c>
      <c r="G86" s="28">
        <f t="shared" si="12"/>
        <v>999.36986</v>
      </c>
      <c r="H86" s="26">
        <f t="shared" si="13"/>
        <v>0.06686895986626569</v>
      </c>
    </row>
    <row r="87" spans="1:8" ht="15.75">
      <c r="A87" s="18" t="str">
        <f t="shared" si="11"/>
        <v>IL&amp;FS  Infrastructure Debt Fund Series 3ABhilangana Hydro Power Limited</v>
      </c>
      <c r="B87" s="18">
        <f t="shared" si="14"/>
        <v>8</v>
      </c>
      <c r="C87" s="18" t="s">
        <v>39</v>
      </c>
      <c r="D87" s="18" t="s">
        <v>74</v>
      </c>
      <c r="E87" s="41">
        <v>82</v>
      </c>
      <c r="F87" s="42">
        <v>82000001</v>
      </c>
      <c r="G87" s="28">
        <f t="shared" si="12"/>
        <v>820.00001</v>
      </c>
      <c r="H87" s="26">
        <f t="shared" si="13"/>
        <v>0.05486712172711259</v>
      </c>
    </row>
    <row r="88" spans="1:8" ht="15.75">
      <c r="A88" s="18" t="str">
        <f t="shared" si="11"/>
        <v>IL&amp;FS  Infrastructure Debt Fund Series 3ABhilangana Hydro Power Limited</v>
      </c>
      <c r="B88" s="18">
        <f t="shared" si="14"/>
        <v>9</v>
      </c>
      <c r="C88" s="18" t="s">
        <v>39</v>
      </c>
      <c r="D88" s="18" t="s">
        <v>95</v>
      </c>
      <c r="E88" s="41">
        <v>125</v>
      </c>
      <c r="F88" s="42">
        <v>74999999</v>
      </c>
      <c r="G88" s="28">
        <f t="shared" si="12"/>
        <v>749.99999</v>
      </c>
      <c r="H88" s="26">
        <f t="shared" si="13"/>
        <v>0.05018334176198757</v>
      </c>
    </row>
    <row r="89" spans="1:8" ht="15.75">
      <c r="A89" s="18" t="str">
        <f t="shared" si="11"/>
        <v>IL&amp;FS  Infrastructure Debt Fund Series 3AJanaadhar Private Limited</v>
      </c>
      <c r="B89" s="18">
        <f t="shared" si="14"/>
        <v>10</v>
      </c>
      <c r="C89" s="18" t="s">
        <v>78</v>
      </c>
      <c r="D89" s="18" t="s">
        <v>96</v>
      </c>
      <c r="E89" s="41">
        <v>5</v>
      </c>
      <c r="F89" s="24">
        <f>+'[1]Series 3'!E13</f>
        <v>5000000</v>
      </c>
      <c r="G89" s="25">
        <f t="shared" si="12"/>
        <v>50</v>
      </c>
      <c r="H89" s="26">
        <f t="shared" si="13"/>
        <v>0.0033455561620732537</v>
      </c>
    </row>
    <row r="90" spans="1:8" ht="15.75">
      <c r="A90" s="18" t="str">
        <f t="shared" si="11"/>
        <v>IL&amp;FS  Infrastructure Debt Fund Series 3ATanglin Development Limited</v>
      </c>
      <c r="B90" s="18">
        <f t="shared" si="14"/>
        <v>11</v>
      </c>
      <c r="C90" s="18" t="s">
        <v>87</v>
      </c>
      <c r="D90" s="18" t="s">
        <v>97</v>
      </c>
      <c r="E90" s="41">
        <v>70</v>
      </c>
      <c r="F90" s="24">
        <f>+'[1]Series 3'!E16</f>
        <v>70000000</v>
      </c>
      <c r="G90" s="25">
        <f>+F90/100000</f>
        <v>700</v>
      </c>
      <c r="H90" s="26">
        <f t="shared" si="13"/>
        <v>0.04683778626902555</v>
      </c>
    </row>
    <row r="91" spans="1:8" ht="15.75">
      <c r="A91" s="18" t="str">
        <f t="shared" si="11"/>
        <v>IL&amp;FS  Infrastructure Debt Fund Series 3AKaynes Technology India Private Limited</v>
      </c>
      <c r="B91" s="18">
        <f t="shared" si="14"/>
        <v>12</v>
      </c>
      <c r="C91" s="18" t="s">
        <v>98</v>
      </c>
      <c r="D91" s="18" t="s">
        <v>102</v>
      </c>
      <c r="E91" s="41">
        <v>100</v>
      </c>
      <c r="F91" s="24">
        <f>+'[1]Series 3'!E17</f>
        <v>10000000</v>
      </c>
      <c r="G91" s="25">
        <f>+F91/100000</f>
        <v>100</v>
      </c>
      <c r="H91" s="26">
        <f>G91/$G$95</f>
        <v>0.006691112324146507</v>
      </c>
    </row>
    <row r="92" spans="1:8" ht="15.75">
      <c r="A92" s="18" t="str">
        <f t="shared" si="11"/>
        <v>IL&amp;FS  Infrastructure Debt Fund Series 3AClean Max Enviro Energy Solutions Private Limited</v>
      </c>
      <c r="B92" s="18">
        <f>+B91+1</f>
        <v>13</v>
      </c>
      <c r="C92" s="18" t="s">
        <v>75</v>
      </c>
      <c r="D92" s="18" t="s">
        <v>88</v>
      </c>
      <c r="E92" s="41">
        <v>12</v>
      </c>
      <c r="F92" s="24">
        <f>+'[1]Series 3'!E18</f>
        <v>12000000</v>
      </c>
      <c r="G92" s="25">
        <f>+F92/100000</f>
        <v>120</v>
      </c>
      <c r="H92" s="26">
        <f>G92/$G$95</f>
        <v>0.008029334788975809</v>
      </c>
    </row>
    <row r="93" spans="2:8" ht="15.75">
      <c r="B93" s="20"/>
      <c r="C93" s="29" t="s">
        <v>7</v>
      </c>
      <c r="D93" s="29"/>
      <c r="E93" s="50">
        <f>SUM(E79:E92)</f>
        <v>438685</v>
      </c>
      <c r="F93" s="30">
        <f>SUM(F79:F92)</f>
        <v>1475558848</v>
      </c>
      <c r="G93" s="30">
        <f>SUM(G79:G92)</f>
        <v>14755.58848</v>
      </c>
      <c r="H93" s="31">
        <f>SUM(H79:H92)</f>
        <v>0.9873129992856222</v>
      </c>
    </row>
    <row r="94" spans="2:8" ht="15.75">
      <c r="B94" s="20"/>
      <c r="C94" s="18" t="s">
        <v>17</v>
      </c>
      <c r="D94" s="20"/>
      <c r="E94" s="20"/>
      <c r="F94" s="37">
        <f>+'[1]Series 3'!C23+'[1]Series 3'!C22</f>
        <v>18960974.05</v>
      </c>
      <c r="G94" s="37">
        <f>+F94/100000</f>
        <v>189.60974050000002</v>
      </c>
      <c r="H94" s="26">
        <f>G94/$G$95</f>
        <v>0.012687000714377712</v>
      </c>
    </row>
    <row r="95" spans="2:8" ht="15.75">
      <c r="B95" s="20"/>
      <c r="C95" s="29" t="s">
        <v>7</v>
      </c>
      <c r="D95" s="29"/>
      <c r="E95" s="51">
        <f>SUM('[1]saurabh_100001_PortfolioApprais'!B316:B349)</f>
        <v>438680</v>
      </c>
      <c r="F95" s="38">
        <f>+F93+F94</f>
        <v>1494519822.05</v>
      </c>
      <c r="G95" s="30">
        <f>+F95/100000</f>
        <v>14945.1982205</v>
      </c>
      <c r="H95" s="31">
        <f>H93+H94</f>
        <v>0.9999999999999999</v>
      </c>
    </row>
    <row r="96" ht="15.75"/>
    <row r="97" spans="2:8" ht="15.75" customHeight="1">
      <c r="B97" s="53" t="s">
        <v>80</v>
      </c>
      <c r="C97" s="53"/>
      <c r="D97" s="53"/>
      <c r="E97" s="53"/>
      <c r="F97" s="53"/>
      <c r="G97" s="53"/>
      <c r="H97" s="53"/>
    </row>
    <row r="98" spans="2:8" ht="15.75" customHeight="1">
      <c r="B98" s="46" t="s">
        <v>30</v>
      </c>
      <c r="C98" s="46" t="s">
        <v>31</v>
      </c>
      <c r="D98" s="47" t="s">
        <v>32</v>
      </c>
      <c r="E98" s="46" t="s">
        <v>58</v>
      </c>
      <c r="F98" s="44"/>
      <c r="G98" s="21" t="s">
        <v>60</v>
      </c>
      <c r="H98" s="46" t="s">
        <v>33</v>
      </c>
    </row>
    <row r="99" spans="2:8" ht="15.75">
      <c r="B99" s="46"/>
      <c r="C99" s="46"/>
      <c r="D99" s="47"/>
      <c r="E99" s="46"/>
      <c r="F99" s="44"/>
      <c r="G99" s="21" t="s">
        <v>61</v>
      </c>
      <c r="H99" s="46"/>
    </row>
    <row r="100" spans="2:8" ht="15.75">
      <c r="B100" s="20"/>
      <c r="C100" s="23" t="s">
        <v>34</v>
      </c>
      <c r="D100" s="20"/>
      <c r="E100" s="20"/>
      <c r="F100" s="20"/>
      <c r="G100" s="40"/>
      <c r="H100" s="22"/>
    </row>
    <row r="101" spans="1:8" ht="15.75">
      <c r="A101" s="18" t="str">
        <f>+$B$97&amp;C101</f>
        <v>IL&amp;FS  Infrastructure Debt Fund Series 3BBhilwara Green Energy Limited</v>
      </c>
      <c r="B101" s="18">
        <v>1</v>
      </c>
      <c r="C101" s="18" t="s">
        <v>37</v>
      </c>
      <c r="D101" s="18" t="s">
        <v>52</v>
      </c>
      <c r="E101" s="41">
        <v>340000</v>
      </c>
      <c r="F101" s="42">
        <v>340000000</v>
      </c>
      <c r="G101" s="28">
        <f>+F101/100000</f>
        <v>3400</v>
      </c>
      <c r="H101" s="26">
        <f>G101/$G$115</f>
        <v>0.21349976533759787</v>
      </c>
    </row>
    <row r="102" spans="1:8" ht="15.75">
      <c r="A102" s="18" t="str">
        <f aca="true" t="shared" si="15" ref="A102:A110">+$B$97&amp;C102</f>
        <v>IL&amp;FS  Infrastructure Debt Fund Series 3BIL&amp;FS Solar Power Limited</v>
      </c>
      <c r="B102" s="18">
        <f>+B101+1</f>
        <v>2</v>
      </c>
      <c r="C102" s="18" t="s">
        <v>62</v>
      </c>
      <c r="D102" s="18" t="s">
        <v>63</v>
      </c>
      <c r="E102" s="41">
        <v>215</v>
      </c>
      <c r="F102" s="24">
        <f>+'[1]Series 3'!M11</f>
        <v>234650411</v>
      </c>
      <c r="G102" s="25">
        <f>+F102/100000</f>
        <v>2346.50411</v>
      </c>
      <c r="H102" s="26">
        <f>G102/$G$115</f>
        <v>0.14734649319079673</v>
      </c>
    </row>
    <row r="103" spans="1:8" ht="15.75">
      <c r="A103" s="18" t="str">
        <f t="shared" si="15"/>
        <v>IL&amp;FS  Infrastructure Debt Fund Series 3BIL&amp;FS Wind Energy Limited </v>
      </c>
      <c r="B103" s="18">
        <f>+B102+1</f>
        <v>3</v>
      </c>
      <c r="C103" s="18" t="s">
        <v>35</v>
      </c>
      <c r="D103" s="18" t="s">
        <v>53</v>
      </c>
      <c r="E103" s="41">
        <v>125</v>
      </c>
      <c r="F103" s="42">
        <f>+'[1]Series 3'!M10</f>
        <v>158257304</v>
      </c>
      <c r="G103" s="28">
        <f>+F103/100000</f>
        <v>1582.57304</v>
      </c>
      <c r="H103" s="26">
        <f>G103/$G$115</f>
        <v>0.09937616843223791</v>
      </c>
    </row>
    <row r="104" spans="1:8" ht="15.75">
      <c r="A104" s="18" t="str">
        <f t="shared" si="15"/>
        <v>IL&amp;FS  Infrastructure Debt Fund Series 3BBhilwara Green Energy Limited</v>
      </c>
      <c r="B104" s="18">
        <f>+B103+1</f>
        <v>4</v>
      </c>
      <c r="C104" s="18" t="s">
        <v>37</v>
      </c>
      <c r="D104" s="18" t="s">
        <v>47</v>
      </c>
      <c r="E104" s="41">
        <v>70000</v>
      </c>
      <c r="F104" s="42">
        <v>70000000</v>
      </c>
      <c r="G104" s="28">
        <f>+F104/100000</f>
        <v>700</v>
      </c>
      <c r="H104" s="26">
        <f>G104/$G$115</f>
        <v>0.043955834040093685</v>
      </c>
    </row>
    <row r="105" spans="1:8" ht="15.75">
      <c r="A105" s="18" t="str">
        <f t="shared" si="15"/>
        <v>IL&amp;FS  Infrastructure Debt Fund Series 3BNon Convertible Debentures-Privately placed (Unlisted)</v>
      </c>
      <c r="C105" s="23" t="s">
        <v>40</v>
      </c>
      <c r="E105" s="41"/>
      <c r="F105" s="42"/>
      <c r="G105" s="28"/>
      <c r="H105" s="26"/>
    </row>
    <row r="106" spans="1:8" ht="15.75">
      <c r="A106" s="18" t="str">
        <f t="shared" si="15"/>
        <v>IL&amp;FS  Infrastructure Debt Fund Series 3BAMRI Hospitals Limited</v>
      </c>
      <c r="B106" s="18">
        <f>+B104+1</f>
        <v>5</v>
      </c>
      <c r="C106" s="18" t="s">
        <v>43</v>
      </c>
      <c r="D106" s="18" t="s">
        <v>81</v>
      </c>
      <c r="E106" s="41">
        <v>410</v>
      </c>
      <c r="F106" s="42">
        <f>+'[1]Series 3'!M9</f>
        <v>409741643</v>
      </c>
      <c r="G106" s="28">
        <f aca="true" t="shared" si="16" ref="G106:G111">+F106/100000</f>
        <v>4097.41643</v>
      </c>
      <c r="H106" s="26">
        <f aca="true" t="shared" si="17" ref="H106:H111">G106/$G$115</f>
        <v>0.2572933665574759</v>
      </c>
    </row>
    <row r="107" spans="1:8" ht="15.75">
      <c r="A107" s="18" t="str">
        <f t="shared" si="15"/>
        <v>IL&amp;FS  Infrastructure Debt Fund Series 3BKanchanjunga Power Company Private Limited</v>
      </c>
      <c r="B107" s="18">
        <f aca="true" t="shared" si="18" ref="B107:B112">+B106+1</f>
        <v>6</v>
      </c>
      <c r="C107" s="18" t="s">
        <v>68</v>
      </c>
      <c r="D107" s="18" t="s">
        <v>82</v>
      </c>
      <c r="E107" s="41">
        <v>160</v>
      </c>
      <c r="F107" s="42">
        <v>160000000</v>
      </c>
      <c r="G107" s="28">
        <f t="shared" si="16"/>
        <v>1600</v>
      </c>
      <c r="H107" s="26">
        <f t="shared" si="17"/>
        <v>0.10047047780592841</v>
      </c>
    </row>
    <row r="108" spans="1:8" ht="15.75">
      <c r="A108" s="18" t="str">
        <f t="shared" si="15"/>
        <v>IL&amp;FS  Infrastructure Debt Fund Series 3BKanchanjunga Power Company Private Limited.</v>
      </c>
      <c r="B108" s="18">
        <f t="shared" si="18"/>
        <v>7</v>
      </c>
      <c r="C108" s="18" t="s">
        <v>99</v>
      </c>
      <c r="D108" s="18" t="s">
        <v>83</v>
      </c>
      <c r="E108" s="41">
        <v>100</v>
      </c>
      <c r="F108" s="42">
        <v>100000000</v>
      </c>
      <c r="G108" s="28">
        <f t="shared" si="16"/>
        <v>1000</v>
      </c>
      <c r="H108" s="26">
        <f t="shared" si="17"/>
        <v>0.06279404862870526</v>
      </c>
    </row>
    <row r="109" spans="1:8" ht="15.75">
      <c r="A109" s="18" t="str">
        <f t="shared" si="15"/>
        <v>IL&amp;FS  Infrastructure Debt Fund Series 3BBG Wind Power Limited</v>
      </c>
      <c r="B109" s="18">
        <f t="shared" si="18"/>
        <v>8</v>
      </c>
      <c r="C109" s="18" t="s">
        <v>59</v>
      </c>
      <c r="D109" s="18" t="s">
        <v>93</v>
      </c>
      <c r="E109" s="41">
        <v>70000</v>
      </c>
      <c r="F109" s="42">
        <f>+'[1]Series 3'!M14</f>
        <v>70000000</v>
      </c>
      <c r="G109" s="28">
        <f t="shared" si="16"/>
        <v>700</v>
      </c>
      <c r="H109" s="26">
        <f t="shared" si="17"/>
        <v>0.043955834040093685</v>
      </c>
    </row>
    <row r="110" spans="1:8" ht="15.75">
      <c r="A110" s="18" t="str">
        <f t="shared" si="15"/>
        <v>IL&amp;FS  Infrastructure Debt Fund Series 3BTanglin Development Limited</v>
      </c>
      <c r="B110" s="18">
        <f t="shared" si="18"/>
        <v>9</v>
      </c>
      <c r="C110" s="18" t="s">
        <v>87</v>
      </c>
      <c r="D110" s="18" t="s">
        <v>97</v>
      </c>
      <c r="E110" s="41">
        <v>10</v>
      </c>
      <c r="F110" s="42">
        <f>+'[1]Series 3'!M16</f>
        <v>10000000</v>
      </c>
      <c r="G110" s="28">
        <f t="shared" si="16"/>
        <v>100</v>
      </c>
      <c r="H110" s="26">
        <f t="shared" si="17"/>
        <v>0.006279404862870526</v>
      </c>
    </row>
    <row r="111" spans="1:8" ht="15.75">
      <c r="A111" s="18" t="str">
        <f>+$B$97&amp;C111</f>
        <v>IL&amp;FS  Infrastructure Debt Fund Series 3BKaynes Technology India Private Limited</v>
      </c>
      <c r="B111" s="18">
        <f t="shared" si="18"/>
        <v>10</v>
      </c>
      <c r="C111" s="18" t="s">
        <v>98</v>
      </c>
      <c r="D111" s="18" t="s">
        <v>102</v>
      </c>
      <c r="E111" s="41">
        <v>100</v>
      </c>
      <c r="F111" s="42">
        <f>+'[1]Series 3'!M17</f>
        <v>10000000</v>
      </c>
      <c r="G111" s="28">
        <f t="shared" si="16"/>
        <v>100</v>
      </c>
      <c r="H111" s="26">
        <f t="shared" si="17"/>
        <v>0.006279404862870526</v>
      </c>
    </row>
    <row r="112" spans="1:8" ht="15.75">
      <c r="A112" s="18" t="str">
        <f>+$B$97&amp;C112</f>
        <v>IL&amp;FS  Infrastructure Debt Fund Series 3BClean Max Enviro Energy Solutions Private Limited</v>
      </c>
      <c r="B112" s="18">
        <f t="shared" si="18"/>
        <v>11</v>
      </c>
      <c r="C112" s="18" t="s">
        <v>75</v>
      </c>
      <c r="D112" s="18" t="s">
        <v>88</v>
      </c>
      <c r="E112" s="41">
        <v>14</v>
      </c>
      <c r="F112" s="24">
        <f>+'[1]Series 3'!M18</f>
        <v>14000000</v>
      </c>
      <c r="G112" s="25">
        <f>+F112/100000</f>
        <v>140</v>
      </c>
      <c r="H112" s="26">
        <f>G112/$G$95</f>
        <v>0.00936755725380511</v>
      </c>
    </row>
    <row r="113" spans="2:8" ht="15.75">
      <c r="B113" s="20"/>
      <c r="C113" s="29" t="s">
        <v>7</v>
      </c>
      <c r="D113" s="29"/>
      <c r="E113" s="50">
        <f>SUM(E101:E112)</f>
        <v>481134</v>
      </c>
      <c r="F113" s="30">
        <f>SUM(F101:F112)</f>
        <v>1576649358</v>
      </c>
      <c r="G113" s="30">
        <f>SUM(G101:G112)</f>
        <v>15766.49358</v>
      </c>
      <c r="H113" s="31">
        <f>SUM(H101:H112)</f>
        <v>0.9906183550124756</v>
      </c>
    </row>
    <row r="114" spans="2:8" ht="15.75">
      <c r="B114" s="20"/>
      <c r="C114" s="18" t="s">
        <v>17</v>
      </c>
      <c r="D114" s="20"/>
      <c r="E114" s="20"/>
      <c r="F114" s="37">
        <f>+'[1]Series 3'!K23+'[1]Series 3'!K22</f>
        <v>15858247.16</v>
      </c>
      <c r="G114" s="37">
        <f>+F114/100000</f>
        <v>158.5824716</v>
      </c>
      <c r="H114" s="26">
        <f>G114/$G$115</f>
        <v>0.00995803543331067</v>
      </c>
    </row>
    <row r="115" spans="2:8" ht="15.75">
      <c r="B115" s="20"/>
      <c r="C115" s="29" t="s">
        <v>7</v>
      </c>
      <c r="D115" s="29"/>
      <c r="E115" s="51">
        <f>SUM('[1]saurabh_100001_PortfolioApprais'!B362:B384)</f>
        <v>1492978055.6799998</v>
      </c>
      <c r="F115" s="38">
        <f>+F113+F114</f>
        <v>1592507605.16</v>
      </c>
      <c r="G115" s="30">
        <f>+F115/100000</f>
        <v>15925.076051600001</v>
      </c>
      <c r="H115" s="31">
        <f>H113+H114</f>
        <v>1.0005763904457863</v>
      </c>
    </row>
    <row r="116" ht="15.75"/>
    <row r="117" ht="15.75"/>
    <row r="118" ht="15.75"/>
    <row r="119" ht="15.75"/>
  </sheetData>
  <sheetProtection/>
  <mergeCells count="7">
    <mergeCell ref="B97:H97"/>
    <mergeCell ref="B4:H4"/>
    <mergeCell ref="B5:H5"/>
    <mergeCell ref="B7:H7"/>
    <mergeCell ref="B29:H29"/>
    <mergeCell ref="B53:H53"/>
    <mergeCell ref="B75:H75"/>
  </mergeCells>
  <printOptions/>
  <pageMargins left="0" right="0" top="0" bottom="0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20" zoomScaleNormal="120" zoomScalePageLayoutView="0" workbookViewId="0" topLeftCell="A1">
      <selection activeCell="D3" sqref="D3:D5"/>
    </sheetView>
  </sheetViews>
  <sheetFormatPr defaultColWidth="9.140625" defaultRowHeight="15"/>
  <cols>
    <col min="1" max="1" width="34.00390625" style="8" customWidth="1"/>
    <col min="2" max="2" width="9.140625" style="8" customWidth="1"/>
    <col min="3" max="3" width="11.421875" style="8" customWidth="1"/>
    <col min="4" max="4" width="9.140625" style="8" customWidth="1"/>
    <col min="5" max="5" width="11.421875" style="8" customWidth="1"/>
    <col min="6" max="6" width="9.140625" style="8" customWidth="1"/>
    <col min="7" max="7" width="11.57421875" style="8" customWidth="1"/>
    <col min="8" max="8" width="9.140625" style="8" customWidth="1"/>
    <col min="9" max="9" width="12.7109375" style="8" customWidth="1"/>
    <col min="10" max="11" width="10.7109375" style="8" bestFit="1" customWidth="1"/>
    <col min="12" max="16384" width="9.140625" style="8" customWidth="1"/>
  </cols>
  <sheetData>
    <row r="1" spans="1:9" ht="15" customHeight="1">
      <c r="A1" s="59" t="s">
        <v>6</v>
      </c>
      <c r="B1" s="59" t="s">
        <v>19</v>
      </c>
      <c r="C1" s="59"/>
      <c r="D1" s="59" t="s">
        <v>20</v>
      </c>
      <c r="E1" s="59"/>
      <c r="F1" s="59" t="s">
        <v>21</v>
      </c>
      <c r="G1" s="59"/>
      <c r="H1" s="59" t="s">
        <v>22</v>
      </c>
      <c r="I1" s="59"/>
    </row>
    <row r="2" spans="1:9" ht="25.5">
      <c r="A2" s="59"/>
      <c r="B2" s="9" t="s">
        <v>23</v>
      </c>
      <c r="C2" s="9" t="s">
        <v>12</v>
      </c>
      <c r="D2" s="9" t="s">
        <v>23</v>
      </c>
      <c r="E2" s="9" t="s">
        <v>12</v>
      </c>
      <c r="F2" s="9" t="s">
        <v>23</v>
      </c>
      <c r="G2" s="9" t="s">
        <v>12</v>
      </c>
      <c r="H2" s="9" t="s">
        <v>23</v>
      </c>
      <c r="I2" s="9" t="s">
        <v>12</v>
      </c>
    </row>
    <row r="3" spans="1:9" ht="15.75">
      <c r="A3" s="10" t="s">
        <v>24</v>
      </c>
      <c r="B3" s="11">
        <v>0.11939785966728926</v>
      </c>
      <c r="C3" s="11">
        <v>0.0056703614786694926</v>
      </c>
      <c r="D3" s="11">
        <v>0.11484340594338849</v>
      </c>
      <c r="E3" s="11">
        <v>0.0711235109691104</v>
      </c>
      <c r="F3" s="12" t="s">
        <v>25</v>
      </c>
      <c r="G3" s="12" t="s">
        <v>25</v>
      </c>
      <c r="H3" s="11">
        <v>0.1120878074316356</v>
      </c>
      <c r="I3" s="11">
        <v>0.08759551588335834</v>
      </c>
    </row>
    <row r="4" spans="1:9" ht="15.75">
      <c r="A4" s="10" t="s">
        <v>26</v>
      </c>
      <c r="B4" s="11">
        <v>0.10897489457799561</v>
      </c>
      <c r="C4" s="11">
        <v>0.0056703614786694926</v>
      </c>
      <c r="D4" s="11">
        <v>0.1112430461214764</v>
      </c>
      <c r="E4" s="11">
        <v>0.0711235109691104</v>
      </c>
      <c r="F4" s="12" t="s">
        <v>25</v>
      </c>
      <c r="G4" s="12" t="s">
        <v>25</v>
      </c>
      <c r="H4" s="11">
        <v>0.11164754356672102</v>
      </c>
      <c r="I4" s="11">
        <v>0.08759551588335834</v>
      </c>
    </row>
    <row r="5" spans="1:9" ht="15.75">
      <c r="A5" s="10" t="s">
        <v>27</v>
      </c>
      <c r="B5" s="11">
        <v>0.10983783419740402</v>
      </c>
      <c r="C5" s="11">
        <v>0.0056703614786694926</v>
      </c>
      <c r="D5" s="11">
        <v>0.11144689661632934</v>
      </c>
      <c r="E5" s="11">
        <v>0.0711235109691104</v>
      </c>
      <c r="F5" s="12" t="s">
        <v>25</v>
      </c>
      <c r="G5" s="12" t="s">
        <v>25</v>
      </c>
      <c r="H5" s="11">
        <v>0.11115094533319447</v>
      </c>
      <c r="I5" s="11">
        <v>0.08759551588335834</v>
      </c>
    </row>
    <row r="6" spans="1:7" ht="15">
      <c r="A6" s="56" t="s">
        <v>13</v>
      </c>
      <c r="B6" s="56"/>
      <c r="C6" s="56"/>
      <c r="D6" s="56"/>
      <c r="E6" s="56"/>
      <c r="F6" s="56"/>
      <c r="G6" s="56"/>
    </row>
    <row r="7" spans="1:9" ht="15">
      <c r="A7" s="58" t="s">
        <v>28</v>
      </c>
      <c r="B7" s="58"/>
      <c r="C7" s="58"/>
      <c r="D7" s="58"/>
      <c r="E7" s="58"/>
      <c r="F7" s="58"/>
      <c r="G7" s="58"/>
      <c r="H7" s="58"/>
      <c r="I7" s="58"/>
    </row>
    <row r="8" ht="15.75">
      <c r="A8" s="13" t="s">
        <v>14</v>
      </c>
    </row>
    <row r="9" spans="1:3" ht="15">
      <c r="A9" s="14" t="s">
        <v>15</v>
      </c>
      <c r="B9" s="15"/>
      <c r="C9" s="15"/>
    </row>
    <row r="10" spans="1:3" ht="15">
      <c r="A10" s="14" t="s">
        <v>57</v>
      </c>
      <c r="B10" s="15"/>
      <c r="C10" s="15"/>
    </row>
    <row r="11" spans="1:9" ht="27" customHeight="1">
      <c r="A11" s="57" t="s">
        <v>16</v>
      </c>
      <c r="B11" s="57"/>
      <c r="C11" s="57"/>
      <c r="D11" s="57"/>
      <c r="E11" s="57"/>
      <c r="F11" s="57"/>
      <c r="G11" s="57"/>
      <c r="H11" s="57"/>
      <c r="I11" s="57"/>
    </row>
    <row r="12" ht="15">
      <c r="A12" s="14" t="s">
        <v>85</v>
      </c>
    </row>
  </sheetData>
  <sheetProtection/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Abhijeet Shedjale</dc:creator>
  <cp:keywords/>
  <dc:description/>
  <cp:lastModifiedBy>Yakshesh Tripathi</cp:lastModifiedBy>
  <dcterms:created xsi:type="dcterms:W3CDTF">2016-04-27T06:43:16Z</dcterms:created>
  <dcterms:modified xsi:type="dcterms:W3CDTF">2018-10-02T12:29:11Z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